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harts/chart6.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harts/chart7.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charts/chart8.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harts/chart9.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drawings/drawing22.xml" ContentType="application/vnd.openxmlformats-officedocument.drawing+xml"/>
  <Override PartName="/xl/charts/chart10.xml" ContentType="application/vnd.openxmlformats-officedocument.drawingml.chart+xml"/>
  <Override PartName="/xl/drawings/drawing23.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4.xml" ContentType="application/vnd.openxmlformats-officedocument.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charts/chart11.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drawings/drawing2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28.xml" ContentType="application/vnd.openxmlformats-officedocument.drawing+xml"/>
  <Override PartName="/xl/drawings/drawing29.xml" ContentType="application/vnd.openxmlformats-officedocument.drawing+xml"/>
  <Override PartName="/xl/charts/chart14.xml" ContentType="application/vnd.openxmlformats-officedocument.drawingml.chart+xml"/>
  <Override PartName="/xl/drawings/drawing30.xml" ContentType="application/vnd.openxmlformats-officedocument.drawing+xml"/>
  <Override PartName="/xl/drawings/drawing31.xml" ContentType="application/vnd.openxmlformats-officedocument.drawing+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RTS\Problem Solving Courts\New folder\Performance Measures\"/>
    </mc:Choice>
  </mc:AlternateContent>
  <bookViews>
    <workbookView xWindow="0" yWindow="0" windowWidth="16815" windowHeight="7755" tabRatio="601" activeTab="17"/>
  </bookViews>
  <sheets>
    <sheet name="Start Here-Common Inputs" sheetId="7" r:id="rId1"/>
    <sheet name="M1 - Input" sheetId="8" r:id="rId2"/>
    <sheet name="M1 - Graphics" sheetId="9" r:id="rId3"/>
    <sheet name="M2 - Input" sheetId="10" r:id="rId4"/>
    <sheet name="M2 - Graphics" sheetId="11" r:id="rId5"/>
    <sheet name="M3 - Input" sheetId="39" r:id="rId6"/>
    <sheet name="M3 - Graphics" sheetId="40" r:id="rId7"/>
    <sheet name="M4 - Input" sheetId="14" r:id="rId8"/>
    <sheet name="M4 - Graphics" sheetId="15" r:id="rId9"/>
    <sheet name="M5 - Input" sheetId="16" r:id="rId10"/>
    <sheet name="M5 - Graphics" sheetId="17" r:id="rId11"/>
    <sheet name="M6 - Input" sheetId="18" r:id="rId12"/>
    <sheet name="M6 - Graphics" sheetId="19" r:id="rId13"/>
    <sheet name="M7 - Input" sheetId="20" r:id="rId14"/>
    <sheet name="M7 - Graphics" sheetId="21" r:id="rId15"/>
    <sheet name="M8 - Input" sheetId="34" r:id="rId16"/>
    <sheet name="M8 - Graphics" sheetId="35" r:id="rId17"/>
    <sheet name="M9 - Input" sheetId="33" r:id="rId18"/>
    <sheet name="M9 - Graphics" sheetId="37" r:id="rId19"/>
    <sheet name="M10 - Input" sheetId="24" r:id="rId20"/>
    <sheet name="M10 - Graphics" sheetId="25" r:id="rId21"/>
    <sheet name="M11 - Input" sheetId="26" r:id="rId22"/>
    <sheet name="M11 - Graphics" sheetId="36" r:id="rId23"/>
    <sheet name="M12 - Input" sheetId="27" r:id="rId24"/>
    <sheet name="M12 - Graphics" sheetId="28" r:id="rId25"/>
    <sheet name="M13 - Input" sheetId="29" r:id="rId26"/>
    <sheet name="M13 - Graphics" sheetId="30" r:id="rId27"/>
    <sheet name="M14 - Input" sheetId="31" r:id="rId28"/>
    <sheet name="M14 - Graphics" sheetId="32" r:id="rId29"/>
  </sheets>
  <definedNames>
    <definedName name="_xlnm.Print_Area" localSheetId="2">'M1 - Graphics'!$A$1:$H$39</definedName>
    <definedName name="_xlnm.Print_Area" localSheetId="1">'M1 - Input'!$A$1:$L$62</definedName>
    <definedName name="_xlnm.Print_Area" localSheetId="20">'M10 - Graphics'!$A$1:$F$27</definedName>
    <definedName name="_xlnm.Print_Area" localSheetId="19">'M10 - Input'!$A$1:$K$63</definedName>
    <definedName name="_xlnm.Print_Area" localSheetId="22">'M11 - Graphics'!$A$1:$P$43</definedName>
    <definedName name="_xlnm.Print_Area" localSheetId="21">'M11 - Input'!$A$1:$P$71</definedName>
    <definedName name="_xlnm.Print_Area" localSheetId="24">'M12 - Graphics'!$A$1:$F$39</definedName>
    <definedName name="_xlnm.Print_Area" localSheetId="23">'M12 - Input'!$A$1:$O$61</definedName>
    <definedName name="_xlnm.Print_Area" localSheetId="26">'M13 - Graphics'!$A$1:$F$41</definedName>
    <definedName name="_xlnm.Print_Area" localSheetId="25">'M13 - Input'!$A$1:$S$63</definedName>
    <definedName name="_xlnm.Print_Area" localSheetId="28">'M14 - Graphics'!$A$1:$F$38</definedName>
    <definedName name="_xlnm.Print_Area" localSheetId="27">'M14 - Input'!$A$1:$M$62</definedName>
    <definedName name="_xlnm.Print_Area" localSheetId="4">'M2 - Graphics'!$A$1:$G$33</definedName>
    <definedName name="_xlnm.Print_Area" localSheetId="3">'M2 - Input'!$A$1:$Q$64</definedName>
    <definedName name="_xlnm.Print_Area" localSheetId="6">'M3 - Graphics'!$A$1:$G$33</definedName>
    <definedName name="_xlnm.Print_Area" localSheetId="5">'M3 - Input'!$A$1:$Q$64</definedName>
    <definedName name="_xlnm.Print_Area" localSheetId="8">'M4 - Graphics'!$A$1:$F$26</definedName>
    <definedName name="_xlnm.Print_Area" localSheetId="7">'M4 - Input'!$A$1:$N$62</definedName>
    <definedName name="_xlnm.Print_Area" localSheetId="10">'M5 - Graphics'!$A$1:$F$30</definedName>
    <definedName name="_xlnm.Print_Area" localSheetId="9">'M5 - Input'!$A$1:$H$64</definedName>
    <definedName name="_xlnm.Print_Area" localSheetId="12">'M6 - Graphics'!$A$1:$F$27</definedName>
    <definedName name="_xlnm.Print_Area" localSheetId="11">'M6 - Input'!$A$1:$M$62</definedName>
    <definedName name="_xlnm.Print_Area" localSheetId="14">'M7 - Graphics'!$A$1:$F$28</definedName>
    <definedName name="_xlnm.Print_Area" localSheetId="13">'M7 - Input'!$A$1:$M$62</definedName>
    <definedName name="_xlnm.Print_Area" localSheetId="16">'M8 - Graphics'!$A$1:$G$32</definedName>
    <definedName name="_xlnm.Print_Area" localSheetId="15">'M8 - Input'!$A$1:$M$62</definedName>
    <definedName name="_xlnm.Print_Area" localSheetId="18">'M9 - Graphics'!$A$1:$O$33</definedName>
    <definedName name="_xlnm.Print_Area" localSheetId="17">'M9 - Input'!$A$1:$W$25</definedName>
    <definedName name="_xlnm.Print_Area" localSheetId="0">'Start Here-Common Inputs'!$A$1:$J$76</definedName>
  </definedNames>
  <calcPr calcId="152511"/>
</workbook>
</file>

<file path=xl/calcChain.xml><?xml version="1.0" encoding="utf-8"?>
<calcChain xmlns="http://schemas.openxmlformats.org/spreadsheetml/2006/main">
  <c r="L9" i="28" l="1"/>
  <c r="E20" i="18" l="1"/>
  <c r="Q60" i="27" l="1"/>
  <c r="Q59" i="27"/>
  <c r="Q58" i="27"/>
  <c r="Q57" i="27"/>
  <c r="Q56" i="27"/>
  <c r="Q55" i="27"/>
  <c r="Q54" i="27"/>
  <c r="Q53" i="27"/>
  <c r="Q52" i="27"/>
  <c r="Q51" i="27"/>
  <c r="Q50" i="27"/>
  <c r="Q49" i="27"/>
  <c r="Q48" i="27"/>
  <c r="Q47" i="27"/>
  <c r="Q46" i="27"/>
  <c r="Q45" i="27"/>
  <c r="Q44" i="27"/>
  <c r="Q43" i="27"/>
  <c r="Q42" i="27"/>
  <c r="Q41" i="27"/>
  <c r="Q40" i="27"/>
  <c r="Q39" i="27"/>
  <c r="Q38" i="27"/>
  <c r="Q37" i="27"/>
  <c r="Q36" i="27"/>
  <c r="Q35" i="27"/>
  <c r="Q34" i="27"/>
  <c r="Q33" i="27"/>
  <c r="Q32" i="27"/>
  <c r="Q31" i="27"/>
  <c r="Q30" i="27"/>
  <c r="Q29" i="27"/>
  <c r="Q28" i="27"/>
  <c r="Q27" i="27"/>
  <c r="Q26" i="27"/>
  <c r="Q25" i="27"/>
  <c r="Q24" i="27"/>
  <c r="Q23" i="27"/>
  <c r="Q22" i="27"/>
  <c r="Q21" i="27"/>
  <c r="Q20" i="27"/>
  <c r="Q19" i="27"/>
  <c r="Q18" i="27"/>
  <c r="Q17" i="27"/>
  <c r="Q16" i="27"/>
  <c r="Q15" i="27"/>
  <c r="Q13" i="27"/>
  <c r="Q12" i="27"/>
  <c r="Q11" i="27"/>
  <c r="Q14" i="27"/>
  <c r="E16" i="15"/>
  <c r="Q9" i="27" l="1"/>
  <c r="I30" i="28" s="1"/>
  <c r="D12" i="28" s="1"/>
  <c r="C17" i="10" l="1"/>
  <c r="K61" i="39"/>
  <c r="O61" i="39" s="1"/>
  <c r="E61" i="39"/>
  <c r="C61" i="39"/>
  <c r="K60" i="39"/>
  <c r="O60" i="39" s="1"/>
  <c r="E60" i="39"/>
  <c r="C60" i="39"/>
  <c r="K59" i="39"/>
  <c r="O59" i="39" s="1"/>
  <c r="E59" i="39"/>
  <c r="C59" i="39"/>
  <c r="K58" i="39"/>
  <c r="O58" i="39" s="1"/>
  <c r="E58" i="39"/>
  <c r="C58" i="39"/>
  <c r="K57" i="39"/>
  <c r="O57" i="39" s="1"/>
  <c r="E57" i="39"/>
  <c r="C57" i="39"/>
  <c r="K56" i="39"/>
  <c r="O56" i="39" s="1"/>
  <c r="E56" i="39"/>
  <c r="C56" i="39"/>
  <c r="K55" i="39"/>
  <c r="O55" i="39" s="1"/>
  <c r="E55" i="39"/>
  <c r="C55" i="39"/>
  <c r="K54" i="39"/>
  <c r="O54" i="39" s="1"/>
  <c r="E54" i="39"/>
  <c r="C54" i="39"/>
  <c r="K53" i="39"/>
  <c r="O53" i="39" s="1"/>
  <c r="E53" i="39"/>
  <c r="C53" i="39"/>
  <c r="K52" i="39"/>
  <c r="O52" i="39" s="1"/>
  <c r="E52" i="39"/>
  <c r="C52" i="39"/>
  <c r="K51" i="39"/>
  <c r="O51" i="39" s="1"/>
  <c r="E51" i="39"/>
  <c r="C51" i="39"/>
  <c r="K50" i="39"/>
  <c r="O50" i="39" s="1"/>
  <c r="E50" i="39"/>
  <c r="C50" i="39"/>
  <c r="K49" i="39"/>
  <c r="O49" i="39" s="1"/>
  <c r="E49" i="39"/>
  <c r="C49" i="39"/>
  <c r="K48" i="39"/>
  <c r="O48" i="39" s="1"/>
  <c r="E48" i="39"/>
  <c r="C48" i="39"/>
  <c r="K47" i="39"/>
  <c r="O47" i="39" s="1"/>
  <c r="E47" i="39"/>
  <c r="C47" i="39"/>
  <c r="K46" i="39"/>
  <c r="O46" i="39" s="1"/>
  <c r="E46" i="39"/>
  <c r="C46" i="39"/>
  <c r="K45" i="39"/>
  <c r="O45" i="39" s="1"/>
  <c r="E45" i="39"/>
  <c r="C45" i="39"/>
  <c r="K44" i="39"/>
  <c r="O44" i="39" s="1"/>
  <c r="E44" i="39"/>
  <c r="C44" i="39"/>
  <c r="K43" i="39"/>
  <c r="O43" i="39" s="1"/>
  <c r="E43" i="39"/>
  <c r="C43" i="39"/>
  <c r="K42" i="39"/>
  <c r="O42" i="39" s="1"/>
  <c r="E42" i="39"/>
  <c r="C42" i="39"/>
  <c r="K41" i="39"/>
  <c r="O41" i="39" s="1"/>
  <c r="E41" i="39"/>
  <c r="C41" i="39"/>
  <c r="K40" i="39"/>
  <c r="O40" i="39" s="1"/>
  <c r="E40" i="39"/>
  <c r="C40" i="39"/>
  <c r="K39" i="39"/>
  <c r="O39" i="39" s="1"/>
  <c r="E39" i="39"/>
  <c r="C39" i="39"/>
  <c r="K38" i="39"/>
  <c r="O38" i="39" s="1"/>
  <c r="E38" i="39"/>
  <c r="C38" i="39"/>
  <c r="K37" i="39"/>
  <c r="O37" i="39" s="1"/>
  <c r="E37" i="39"/>
  <c r="C37" i="39"/>
  <c r="K36" i="39"/>
  <c r="O36" i="39" s="1"/>
  <c r="E36" i="39"/>
  <c r="C36" i="39"/>
  <c r="K35" i="39"/>
  <c r="O35" i="39" s="1"/>
  <c r="E35" i="39"/>
  <c r="C35" i="39"/>
  <c r="K34" i="39"/>
  <c r="O34" i="39" s="1"/>
  <c r="E34" i="39"/>
  <c r="C34" i="39"/>
  <c r="K33" i="39"/>
  <c r="O33" i="39" s="1"/>
  <c r="E33" i="39"/>
  <c r="C33" i="39"/>
  <c r="K32" i="39"/>
  <c r="O32" i="39" s="1"/>
  <c r="E32" i="39"/>
  <c r="C32" i="39"/>
  <c r="K31" i="39"/>
  <c r="O31" i="39" s="1"/>
  <c r="E31" i="39"/>
  <c r="C31" i="39"/>
  <c r="K30" i="39"/>
  <c r="O30" i="39" s="1"/>
  <c r="E30" i="39"/>
  <c r="C30" i="39"/>
  <c r="K29" i="39"/>
  <c r="O29" i="39" s="1"/>
  <c r="E29" i="39"/>
  <c r="C29" i="39"/>
  <c r="K28" i="39"/>
  <c r="O28" i="39" s="1"/>
  <c r="E28" i="39"/>
  <c r="C28" i="39"/>
  <c r="K27" i="39"/>
  <c r="O27" i="39" s="1"/>
  <c r="E27" i="39"/>
  <c r="C27" i="39"/>
  <c r="K26" i="39"/>
  <c r="O26" i="39" s="1"/>
  <c r="E26" i="39"/>
  <c r="C26" i="39"/>
  <c r="K25" i="39"/>
  <c r="O25" i="39" s="1"/>
  <c r="E25" i="39"/>
  <c r="C25" i="39"/>
  <c r="K24" i="39"/>
  <c r="O24" i="39" s="1"/>
  <c r="E24" i="39"/>
  <c r="C24" i="39"/>
  <c r="K23" i="39"/>
  <c r="O23" i="39" s="1"/>
  <c r="E23" i="39"/>
  <c r="C23" i="39"/>
  <c r="K22" i="39"/>
  <c r="O22" i="39" s="1"/>
  <c r="E22" i="39"/>
  <c r="C22" i="39"/>
  <c r="K21" i="39"/>
  <c r="O21" i="39" s="1"/>
  <c r="E21" i="39"/>
  <c r="C21" i="39"/>
  <c r="K20" i="39"/>
  <c r="O20" i="39" s="1"/>
  <c r="E20" i="39"/>
  <c r="C20" i="39"/>
  <c r="K19" i="39"/>
  <c r="O19" i="39" s="1"/>
  <c r="E19" i="39"/>
  <c r="C19" i="39"/>
  <c r="K18" i="39"/>
  <c r="O18" i="39" s="1"/>
  <c r="E18" i="39"/>
  <c r="C18" i="39"/>
  <c r="K17" i="39"/>
  <c r="O17" i="39" s="1"/>
  <c r="E17" i="39"/>
  <c r="C17" i="39"/>
  <c r="K16" i="39"/>
  <c r="O16" i="39" s="1"/>
  <c r="E16" i="39"/>
  <c r="C16" i="39"/>
  <c r="K15" i="39"/>
  <c r="O15" i="39" s="1"/>
  <c r="E15" i="39"/>
  <c r="C15" i="39"/>
  <c r="K14" i="39"/>
  <c r="O14" i="39" s="1"/>
  <c r="E14" i="39"/>
  <c r="C14" i="39"/>
  <c r="K13" i="39"/>
  <c r="O13" i="39" s="1"/>
  <c r="E13" i="39"/>
  <c r="C13" i="39"/>
  <c r="K12" i="39"/>
  <c r="O12" i="39" s="1"/>
  <c r="E12" i="39"/>
  <c r="C12" i="39"/>
  <c r="M21" i="40" l="1" a="1"/>
  <c r="E15" i="40"/>
  <c r="J13" i="40"/>
  <c r="M18" i="40" a="1"/>
  <c r="M18" i="40" s="1"/>
  <c r="J18" i="40" s="1"/>
  <c r="M20" i="40" a="1"/>
  <c r="M22" i="40" a="1"/>
  <c r="M19" i="40" a="1"/>
  <c r="M19" i="40" s="1"/>
  <c r="J19" i="40" s="1"/>
  <c r="M20" i="40"/>
  <c r="J20" i="40" s="1"/>
  <c r="M21" i="40"/>
  <c r="J21" i="40" s="1"/>
  <c r="J15" i="40"/>
  <c r="M22" i="40"/>
  <c r="J22" i="40" s="1"/>
  <c r="E21" i="40" l="1"/>
  <c r="E29" i="40"/>
  <c r="E27" i="40"/>
  <c r="E25" i="40"/>
  <c r="E23" i="40"/>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L26" i="26"/>
  <c r="L27" i="26"/>
  <c r="L28" i="26"/>
  <c r="L29" i="26"/>
  <c r="L30" i="26"/>
  <c r="L31" i="26"/>
  <c r="L32" i="26"/>
  <c r="L33" i="26"/>
  <c r="L34" i="26"/>
  <c r="L35" i="26"/>
  <c r="L36" i="26"/>
  <c r="L37" i="26"/>
  <c r="L38" i="26"/>
  <c r="L39" i="26"/>
  <c r="L40" i="26"/>
  <c r="L41" i="26"/>
  <c r="L42" i="26"/>
  <c r="L43" i="26"/>
  <c r="L44" i="26"/>
  <c r="L45" i="26"/>
  <c r="L46" i="26"/>
  <c r="L47" i="26"/>
  <c r="L48" i="26"/>
  <c r="L49" i="26"/>
  <c r="L50" i="26"/>
  <c r="L51" i="26"/>
  <c r="L52" i="26"/>
  <c r="L53" i="26"/>
  <c r="L54" i="26"/>
  <c r="L55" i="26"/>
  <c r="L56" i="26"/>
  <c r="L57" i="26"/>
  <c r="L58" i="26"/>
  <c r="L59" i="26"/>
  <c r="L60" i="26"/>
  <c r="L61" i="26"/>
  <c r="L62" i="26"/>
  <c r="L63" i="26"/>
  <c r="L64" i="26"/>
  <c r="L65" i="26"/>
  <c r="Q62" i="29"/>
  <c r="Q61" i="29"/>
  <c r="Q60" i="29"/>
  <c r="Q59" i="29"/>
  <c r="Q58" i="29"/>
  <c r="Q57" i="29"/>
  <c r="Q56" i="29"/>
  <c r="Q55" i="29"/>
  <c r="Q54" i="29"/>
  <c r="Q53" i="29"/>
  <c r="Q52" i="29"/>
  <c r="Q51" i="29"/>
  <c r="Q50" i="29"/>
  <c r="Q49" i="29"/>
  <c r="Q48" i="29"/>
  <c r="Q47" i="29"/>
  <c r="Q46" i="29"/>
  <c r="Q45" i="29"/>
  <c r="Q44" i="29"/>
  <c r="Q43" i="29"/>
  <c r="Q42" i="29"/>
  <c r="Q41" i="29"/>
  <c r="Q40" i="29"/>
  <c r="Q39" i="29"/>
  <c r="Q38" i="29"/>
  <c r="Q37" i="29"/>
  <c r="Q36" i="29"/>
  <c r="Q35" i="29"/>
  <c r="Q34" i="29"/>
  <c r="Q33" i="29"/>
  <c r="Q32" i="29"/>
  <c r="Q31" i="29"/>
  <c r="Q30" i="29"/>
  <c r="Q29" i="29"/>
  <c r="Q28" i="29"/>
  <c r="Q27" i="29"/>
  <c r="Q26" i="29"/>
  <c r="Q25" i="29"/>
  <c r="Q24" i="29"/>
  <c r="Q23" i="29"/>
  <c r="U21" i="33" l="1"/>
  <c r="U20" i="33"/>
  <c r="U19" i="33"/>
  <c r="U18" i="33"/>
  <c r="U17" i="33"/>
  <c r="U16" i="33"/>
  <c r="U15" i="33"/>
  <c r="U14" i="33"/>
  <c r="U13" i="33"/>
  <c r="U12" i="33"/>
  <c r="U11" i="33"/>
  <c r="U10" i="33"/>
  <c r="L26" i="36"/>
  <c r="L25" i="36"/>
  <c r="L24" i="36"/>
  <c r="L23" i="36"/>
  <c r="H26" i="36"/>
  <c r="H25" i="36"/>
  <c r="H24" i="36"/>
  <c r="H23" i="36"/>
  <c r="J29" i="30"/>
  <c r="E37" i="30" s="1"/>
  <c r="J28" i="30"/>
  <c r="E36" i="30" s="1"/>
  <c r="J27" i="30"/>
  <c r="E34" i="30" s="1"/>
  <c r="J26" i="30"/>
  <c r="E33" i="30" s="1"/>
  <c r="J25" i="30"/>
  <c r="E31" i="30" s="1"/>
  <c r="E60" i="34"/>
  <c r="C60" i="34"/>
  <c r="K60" i="34" s="1"/>
  <c r="E59" i="34"/>
  <c r="C59" i="34"/>
  <c r="K59" i="34" s="1"/>
  <c r="E58" i="34"/>
  <c r="C58" i="34"/>
  <c r="K58" i="34" s="1"/>
  <c r="E57" i="34"/>
  <c r="C57" i="34"/>
  <c r="K57" i="34" s="1"/>
  <c r="E56" i="34"/>
  <c r="C56" i="34"/>
  <c r="K56" i="34" s="1"/>
  <c r="E55" i="34"/>
  <c r="C55" i="34"/>
  <c r="K55" i="34" s="1"/>
  <c r="E54" i="34"/>
  <c r="C54" i="34"/>
  <c r="K54" i="34" s="1"/>
  <c r="E53" i="34"/>
  <c r="C53" i="34"/>
  <c r="K53" i="34" s="1"/>
  <c r="E52" i="34"/>
  <c r="C52" i="34"/>
  <c r="K52" i="34" s="1"/>
  <c r="E51" i="34"/>
  <c r="C51" i="34"/>
  <c r="K51" i="34" s="1"/>
  <c r="E50" i="34"/>
  <c r="C50" i="34"/>
  <c r="K50" i="34" s="1"/>
  <c r="E49" i="34"/>
  <c r="C49" i="34"/>
  <c r="K49" i="34" s="1"/>
  <c r="E48" i="34"/>
  <c r="C48" i="34"/>
  <c r="K48" i="34" s="1"/>
  <c r="E47" i="34"/>
  <c r="C47" i="34"/>
  <c r="K47" i="34" s="1"/>
  <c r="E46" i="34"/>
  <c r="C46" i="34"/>
  <c r="K46" i="34" s="1"/>
  <c r="E45" i="34"/>
  <c r="C45" i="34"/>
  <c r="K45" i="34" s="1"/>
  <c r="E44" i="34"/>
  <c r="C44" i="34"/>
  <c r="K44" i="34" s="1"/>
  <c r="E43" i="34"/>
  <c r="C43" i="34"/>
  <c r="K43" i="34" s="1"/>
  <c r="E42" i="34"/>
  <c r="C42" i="34"/>
  <c r="K42" i="34" s="1"/>
  <c r="E41" i="34"/>
  <c r="C41" i="34"/>
  <c r="K41" i="34" s="1"/>
  <c r="E40" i="34"/>
  <c r="C40" i="34"/>
  <c r="K40" i="34" s="1"/>
  <c r="E39" i="34"/>
  <c r="C39" i="34"/>
  <c r="K39" i="34" s="1"/>
  <c r="E38" i="34"/>
  <c r="C38" i="34"/>
  <c r="K38" i="34" s="1"/>
  <c r="E37" i="34"/>
  <c r="C37" i="34"/>
  <c r="K37" i="34" s="1"/>
  <c r="E36" i="34"/>
  <c r="C36" i="34"/>
  <c r="K36" i="34" s="1"/>
  <c r="E35" i="34"/>
  <c r="C35" i="34"/>
  <c r="K35" i="34" s="1"/>
  <c r="E34" i="34"/>
  <c r="C34" i="34"/>
  <c r="K34" i="34" s="1"/>
  <c r="E33" i="34"/>
  <c r="C33" i="34"/>
  <c r="K33" i="34" s="1"/>
  <c r="E32" i="34"/>
  <c r="C32" i="34"/>
  <c r="K32" i="34" s="1"/>
  <c r="E31" i="34"/>
  <c r="C31" i="34"/>
  <c r="K31" i="34" s="1"/>
  <c r="E30" i="34"/>
  <c r="C30" i="34"/>
  <c r="K30" i="34" s="1"/>
  <c r="E29" i="34"/>
  <c r="C29" i="34"/>
  <c r="K29" i="34" s="1"/>
  <c r="E28" i="34"/>
  <c r="C28" i="34"/>
  <c r="K28" i="34" s="1"/>
  <c r="E27" i="34"/>
  <c r="C27" i="34"/>
  <c r="K27" i="34" s="1"/>
  <c r="E26" i="34"/>
  <c r="C26" i="34"/>
  <c r="K26" i="34" s="1"/>
  <c r="E25" i="34"/>
  <c r="C25" i="34"/>
  <c r="K25" i="34" s="1"/>
  <c r="E24" i="34"/>
  <c r="C24" i="34"/>
  <c r="K24" i="34" s="1"/>
  <c r="E23" i="34"/>
  <c r="C23" i="34"/>
  <c r="K23" i="34" s="1"/>
  <c r="E22" i="34"/>
  <c r="C22" i="34"/>
  <c r="K22" i="34" s="1"/>
  <c r="E21" i="34"/>
  <c r="C21" i="34"/>
  <c r="K21" i="34" s="1"/>
  <c r="E20" i="34"/>
  <c r="C20" i="34"/>
  <c r="K20" i="34" s="1"/>
  <c r="E19" i="34"/>
  <c r="C19" i="34"/>
  <c r="K19" i="34" s="1"/>
  <c r="E18" i="34"/>
  <c r="C18" i="34"/>
  <c r="K18" i="34" s="1"/>
  <c r="E17" i="34"/>
  <c r="C17" i="34"/>
  <c r="K17" i="34" s="1"/>
  <c r="E16" i="34"/>
  <c r="C16" i="34"/>
  <c r="K16" i="34" s="1"/>
  <c r="E15" i="34"/>
  <c r="C15" i="34"/>
  <c r="K15" i="34" s="1"/>
  <c r="E14" i="34"/>
  <c r="C14" i="34"/>
  <c r="K14" i="34" s="1"/>
  <c r="E13" i="34"/>
  <c r="C13" i="34"/>
  <c r="K13" i="34" s="1"/>
  <c r="E12" i="34"/>
  <c r="C12" i="34"/>
  <c r="K12" i="34" s="1"/>
  <c r="E11" i="34"/>
  <c r="C11" i="34"/>
  <c r="K11" i="34" s="1"/>
  <c r="E60" i="18"/>
  <c r="C60" i="18"/>
  <c r="K60" i="18" s="1"/>
  <c r="E59" i="18"/>
  <c r="C59" i="18"/>
  <c r="K59" i="18" s="1"/>
  <c r="E58" i="18"/>
  <c r="C58" i="18"/>
  <c r="K58" i="18" s="1"/>
  <c r="E57" i="18"/>
  <c r="C57" i="18"/>
  <c r="K57" i="18" s="1"/>
  <c r="E56" i="18"/>
  <c r="C56" i="18"/>
  <c r="K56" i="18" s="1"/>
  <c r="E55" i="18"/>
  <c r="C55" i="18"/>
  <c r="K55" i="18" s="1"/>
  <c r="E54" i="18"/>
  <c r="C54" i="18"/>
  <c r="K54" i="18" s="1"/>
  <c r="E53" i="18"/>
  <c r="C53" i="18"/>
  <c r="K53" i="18" s="1"/>
  <c r="E52" i="18"/>
  <c r="C52" i="18"/>
  <c r="K52" i="18" s="1"/>
  <c r="E51" i="18"/>
  <c r="C51" i="18"/>
  <c r="K51" i="18" s="1"/>
  <c r="E50" i="18"/>
  <c r="C50" i="18"/>
  <c r="K50" i="18" s="1"/>
  <c r="E49" i="18"/>
  <c r="C49" i="18"/>
  <c r="K49" i="18" s="1"/>
  <c r="E48" i="18"/>
  <c r="C48" i="18"/>
  <c r="K48" i="18" s="1"/>
  <c r="E47" i="18"/>
  <c r="C47" i="18"/>
  <c r="K47" i="18" s="1"/>
  <c r="E46" i="18"/>
  <c r="C46" i="18"/>
  <c r="K46" i="18" s="1"/>
  <c r="E45" i="18"/>
  <c r="C45" i="18"/>
  <c r="K45" i="18" s="1"/>
  <c r="E44" i="18"/>
  <c r="C44" i="18"/>
  <c r="K44" i="18" s="1"/>
  <c r="E43" i="18"/>
  <c r="C43" i="18"/>
  <c r="K43" i="18" s="1"/>
  <c r="E42" i="18"/>
  <c r="C42" i="18"/>
  <c r="K42" i="18" s="1"/>
  <c r="E41" i="18"/>
  <c r="C41" i="18"/>
  <c r="K41" i="18" s="1"/>
  <c r="E40" i="18"/>
  <c r="C40" i="18"/>
  <c r="K40" i="18" s="1"/>
  <c r="E39" i="18"/>
  <c r="C39" i="18"/>
  <c r="K39" i="18" s="1"/>
  <c r="E38" i="18"/>
  <c r="C38" i="18"/>
  <c r="K38" i="18" s="1"/>
  <c r="E37" i="18"/>
  <c r="C37" i="18"/>
  <c r="K37" i="18" s="1"/>
  <c r="E36" i="18"/>
  <c r="C36" i="18"/>
  <c r="K36" i="18" s="1"/>
  <c r="E35" i="18"/>
  <c r="C35" i="18"/>
  <c r="K35" i="18" s="1"/>
  <c r="E34" i="18"/>
  <c r="C34" i="18"/>
  <c r="K34" i="18" s="1"/>
  <c r="E33" i="18"/>
  <c r="C33" i="18"/>
  <c r="K33" i="18" s="1"/>
  <c r="E32" i="18"/>
  <c r="C32" i="18"/>
  <c r="K32" i="18" s="1"/>
  <c r="E31" i="18"/>
  <c r="C31" i="18"/>
  <c r="K31" i="18" s="1"/>
  <c r="E30" i="18"/>
  <c r="C30" i="18"/>
  <c r="K30" i="18" s="1"/>
  <c r="E29" i="18"/>
  <c r="C29" i="18"/>
  <c r="K29" i="18" s="1"/>
  <c r="E28" i="18"/>
  <c r="C28" i="18"/>
  <c r="K28" i="18" s="1"/>
  <c r="E27" i="18"/>
  <c r="C27" i="18"/>
  <c r="K27" i="18" s="1"/>
  <c r="E26" i="18"/>
  <c r="C26" i="18"/>
  <c r="K26" i="18" s="1"/>
  <c r="E25" i="18"/>
  <c r="C25" i="18"/>
  <c r="K25" i="18" s="1"/>
  <c r="E24" i="18"/>
  <c r="C24" i="18"/>
  <c r="K24" i="18" s="1"/>
  <c r="E23" i="18"/>
  <c r="C23" i="18"/>
  <c r="K23" i="18" s="1"/>
  <c r="E22" i="18"/>
  <c r="C22" i="18"/>
  <c r="K22" i="18" s="1"/>
  <c r="E21" i="18"/>
  <c r="C21" i="18"/>
  <c r="K21" i="18" s="1"/>
  <c r="K20" i="18"/>
  <c r="E19" i="18"/>
  <c r="C19" i="18"/>
  <c r="K19" i="18" s="1"/>
  <c r="E18" i="18"/>
  <c r="C18" i="18"/>
  <c r="K18" i="18" s="1"/>
  <c r="E17" i="18"/>
  <c r="C17" i="18"/>
  <c r="K17" i="18" s="1"/>
  <c r="E16" i="18"/>
  <c r="C16" i="18"/>
  <c r="E15" i="18"/>
  <c r="C15" i="18"/>
  <c r="K15" i="18" s="1"/>
  <c r="E14" i="18"/>
  <c r="C14" i="18"/>
  <c r="K14" i="18" s="1"/>
  <c r="E13" i="18"/>
  <c r="C13" i="18"/>
  <c r="K13" i="18" s="1"/>
  <c r="E12" i="18"/>
  <c r="C12" i="18"/>
  <c r="K12" i="18" s="1"/>
  <c r="E11" i="18"/>
  <c r="C11" i="18"/>
  <c r="K11" i="18" s="1"/>
  <c r="K16" i="18" l="1"/>
  <c r="E14" i="19"/>
  <c r="E22" i="19"/>
  <c r="E18" i="19"/>
  <c r="J12" i="19"/>
  <c r="E24" i="19"/>
  <c r="E20" i="19"/>
  <c r="E16" i="19"/>
  <c r="K12" i="35"/>
  <c r="J11" i="19"/>
  <c r="K13" i="35"/>
  <c r="F17" i="35" s="1"/>
  <c r="K61" i="10" l="1"/>
  <c r="O61" i="10" s="1"/>
  <c r="K60" i="10"/>
  <c r="O60" i="10" s="1"/>
  <c r="K59" i="10"/>
  <c r="O59" i="10" s="1"/>
  <c r="K58" i="10"/>
  <c r="O58" i="10" s="1"/>
  <c r="K57" i="10"/>
  <c r="O57" i="10" s="1"/>
  <c r="K56" i="10"/>
  <c r="O56" i="10" s="1"/>
  <c r="K55" i="10"/>
  <c r="O55" i="10" s="1"/>
  <c r="K54" i="10"/>
  <c r="O54" i="10" s="1"/>
  <c r="K53" i="10"/>
  <c r="O53" i="10" s="1"/>
  <c r="K52" i="10"/>
  <c r="O52" i="10" s="1"/>
  <c r="K51" i="10"/>
  <c r="O51" i="10" s="1"/>
  <c r="K50" i="10"/>
  <c r="O50" i="10" s="1"/>
  <c r="K49" i="10"/>
  <c r="O49" i="10" s="1"/>
  <c r="K48" i="10"/>
  <c r="O48" i="10" s="1"/>
  <c r="K47" i="10"/>
  <c r="O47" i="10" s="1"/>
  <c r="K46" i="10"/>
  <c r="O46" i="10" s="1"/>
  <c r="K45" i="10"/>
  <c r="O45" i="10" s="1"/>
  <c r="K44" i="10"/>
  <c r="O44" i="10" s="1"/>
  <c r="K43" i="10"/>
  <c r="O43" i="10" s="1"/>
  <c r="K42" i="10"/>
  <c r="O42" i="10" s="1"/>
  <c r="K41" i="10"/>
  <c r="O41" i="10" s="1"/>
  <c r="K40" i="10"/>
  <c r="O40" i="10" s="1"/>
  <c r="K39" i="10"/>
  <c r="O39" i="10" s="1"/>
  <c r="K38" i="10"/>
  <c r="O38" i="10" s="1"/>
  <c r="K37" i="10"/>
  <c r="O37" i="10" s="1"/>
  <c r="K36" i="10"/>
  <c r="O36" i="10" s="1"/>
  <c r="K35" i="10"/>
  <c r="O35" i="10" s="1"/>
  <c r="K34" i="10"/>
  <c r="O34" i="10" s="1"/>
  <c r="K33" i="10"/>
  <c r="O33" i="10" s="1"/>
  <c r="K32" i="10"/>
  <c r="O32" i="10" s="1"/>
  <c r="K31" i="10"/>
  <c r="O31" i="10" s="1"/>
  <c r="K30" i="10"/>
  <c r="O30" i="10" s="1"/>
  <c r="K29" i="10"/>
  <c r="O29" i="10" s="1"/>
  <c r="K28" i="10"/>
  <c r="O28" i="10" s="1"/>
  <c r="K27" i="10"/>
  <c r="O27" i="10" s="1"/>
  <c r="K26" i="10"/>
  <c r="O26" i="10" s="1"/>
  <c r="K25" i="10"/>
  <c r="O25" i="10" s="1"/>
  <c r="K24" i="10"/>
  <c r="O24" i="10" s="1"/>
  <c r="K23" i="10"/>
  <c r="O23" i="10" s="1"/>
  <c r="K22" i="10"/>
  <c r="O22" i="10" s="1"/>
  <c r="K21" i="10"/>
  <c r="K20" i="10"/>
  <c r="O20" i="10" s="1"/>
  <c r="K19" i="10"/>
  <c r="K18" i="10"/>
  <c r="O18" i="10" s="1"/>
  <c r="K17" i="10"/>
  <c r="O17" i="10" s="1"/>
  <c r="K16" i="10"/>
  <c r="K15" i="10"/>
  <c r="O15" i="10" s="1"/>
  <c r="K14" i="10"/>
  <c r="O14" i="10" s="1"/>
  <c r="K13" i="10"/>
  <c r="K12" i="10"/>
  <c r="O21" i="10" l="1"/>
  <c r="O19" i="10"/>
  <c r="O16" i="10"/>
  <c r="O13" i="10"/>
  <c r="O12" i="10"/>
  <c r="J13" i="17"/>
  <c r="J13" i="11" l="1"/>
  <c r="E15" i="11"/>
  <c r="I61" i="31"/>
  <c r="I60" i="31"/>
  <c r="K60" i="31" s="1"/>
  <c r="I59" i="31"/>
  <c r="I58" i="31"/>
  <c r="I57" i="31"/>
  <c r="I56" i="31"/>
  <c r="K56" i="31" s="1"/>
  <c r="I55" i="31"/>
  <c r="I54" i="31"/>
  <c r="I53" i="31"/>
  <c r="I52" i="31"/>
  <c r="K52" i="31" s="1"/>
  <c r="I51" i="31"/>
  <c r="I50" i="31"/>
  <c r="I49" i="31"/>
  <c r="I48" i="31"/>
  <c r="K48" i="31" s="1"/>
  <c r="I47" i="31"/>
  <c r="I46" i="31"/>
  <c r="I45" i="31"/>
  <c r="I44" i="31"/>
  <c r="K44" i="31" s="1"/>
  <c r="I43" i="31"/>
  <c r="I42" i="31"/>
  <c r="I41" i="31"/>
  <c r="I40" i="31"/>
  <c r="I39" i="31"/>
  <c r="I38" i="31"/>
  <c r="I37" i="31"/>
  <c r="I36" i="31"/>
  <c r="K36" i="31" s="1"/>
  <c r="I35" i="31"/>
  <c r="I34" i="31"/>
  <c r="K34" i="31" s="1"/>
  <c r="I33" i="31"/>
  <c r="I32" i="31"/>
  <c r="K32" i="31" s="1"/>
  <c r="I31" i="31"/>
  <c r="I30" i="31"/>
  <c r="K30" i="31" s="1"/>
  <c r="I29" i="31"/>
  <c r="I28" i="31"/>
  <c r="I27" i="31"/>
  <c r="I26" i="31"/>
  <c r="K26" i="31" s="1"/>
  <c r="I25" i="31"/>
  <c r="I24" i="31"/>
  <c r="I23" i="31"/>
  <c r="I22" i="31"/>
  <c r="I21" i="31"/>
  <c r="I20" i="31"/>
  <c r="I19" i="31"/>
  <c r="I18" i="31"/>
  <c r="I17" i="31"/>
  <c r="I16" i="31"/>
  <c r="I15" i="31"/>
  <c r="I14" i="31"/>
  <c r="I13" i="31"/>
  <c r="G61" i="31"/>
  <c r="K61" i="31" s="1"/>
  <c r="G60" i="31"/>
  <c r="G59" i="31"/>
  <c r="K59" i="31" s="1"/>
  <c r="G58" i="31"/>
  <c r="G57" i="31"/>
  <c r="K57" i="31" s="1"/>
  <c r="G56" i="31"/>
  <c r="G55" i="31"/>
  <c r="K55" i="31" s="1"/>
  <c r="G54" i="31"/>
  <c r="G53" i="31"/>
  <c r="K53" i="31" s="1"/>
  <c r="G52" i="31"/>
  <c r="G51" i="31"/>
  <c r="K51" i="31" s="1"/>
  <c r="G50" i="31"/>
  <c r="G49" i="31"/>
  <c r="K49" i="31" s="1"/>
  <c r="G48" i="31"/>
  <c r="G47" i="31"/>
  <c r="K47" i="31" s="1"/>
  <c r="G46" i="31"/>
  <c r="G45" i="31"/>
  <c r="K45" i="31" s="1"/>
  <c r="G44" i="31"/>
  <c r="G43" i="31"/>
  <c r="K43" i="31" s="1"/>
  <c r="G42" i="31"/>
  <c r="G41" i="31"/>
  <c r="G40" i="31"/>
  <c r="G39" i="31"/>
  <c r="G38" i="31"/>
  <c r="G37" i="31"/>
  <c r="K37" i="31" s="1"/>
  <c r="G36" i="31"/>
  <c r="G35" i="31"/>
  <c r="K35" i="31" s="1"/>
  <c r="G34" i="31"/>
  <c r="G33" i="31"/>
  <c r="K33" i="31" s="1"/>
  <c r="G32" i="31"/>
  <c r="G31" i="31"/>
  <c r="G30" i="31"/>
  <c r="G29" i="31"/>
  <c r="K29" i="31" s="1"/>
  <c r="G28" i="31"/>
  <c r="G27" i="31"/>
  <c r="K27" i="31" s="1"/>
  <c r="G26" i="31"/>
  <c r="G25" i="31"/>
  <c r="K25" i="31" s="1"/>
  <c r="G24" i="31"/>
  <c r="G23" i="31"/>
  <c r="K23" i="31" s="1"/>
  <c r="G22" i="31"/>
  <c r="G21" i="31"/>
  <c r="K21" i="31" s="1"/>
  <c r="G20" i="31"/>
  <c r="G19" i="31"/>
  <c r="G18" i="31"/>
  <c r="G17" i="31"/>
  <c r="K17" i="31" s="1"/>
  <c r="G16" i="31"/>
  <c r="G15" i="31"/>
  <c r="G14" i="31"/>
  <c r="G13" i="31"/>
  <c r="K58" i="31"/>
  <c r="K54" i="31"/>
  <c r="K50" i="31"/>
  <c r="K46" i="31"/>
  <c r="K42" i="31"/>
  <c r="K31" i="31"/>
  <c r="M27" i="28"/>
  <c r="M25" i="28"/>
  <c r="M23" i="28"/>
  <c r="M21" i="28"/>
  <c r="M19" i="28"/>
  <c r="L23" i="28"/>
  <c r="L27" i="28"/>
  <c r="L25" i="28"/>
  <c r="L21" i="28"/>
  <c r="L19" i="28"/>
  <c r="F61" i="31"/>
  <c r="F60" i="31"/>
  <c r="F59" i="31"/>
  <c r="F58" i="31"/>
  <c r="F57" i="31"/>
  <c r="F56" i="31"/>
  <c r="F55" i="31"/>
  <c r="F54" i="31"/>
  <c r="F53" i="31"/>
  <c r="F52" i="31"/>
  <c r="F51" i="31"/>
  <c r="F50" i="31"/>
  <c r="F49" i="31"/>
  <c r="F48" i="31"/>
  <c r="F47" i="31"/>
  <c r="F46" i="31"/>
  <c r="F45" i="31"/>
  <c r="F44" i="31"/>
  <c r="F43" i="31"/>
  <c r="F42" i="31"/>
  <c r="F41" i="31"/>
  <c r="F40" i="31"/>
  <c r="F39" i="31"/>
  <c r="F38" i="31"/>
  <c r="F37" i="31"/>
  <c r="F36" i="31"/>
  <c r="F35" i="31"/>
  <c r="F34" i="31"/>
  <c r="F33" i="31"/>
  <c r="F32" i="31"/>
  <c r="F31" i="31"/>
  <c r="F30" i="31"/>
  <c r="F29" i="31"/>
  <c r="F28" i="31"/>
  <c r="F27" i="31"/>
  <c r="F26" i="31"/>
  <c r="F25" i="31"/>
  <c r="F24" i="31"/>
  <c r="F23" i="31"/>
  <c r="F22" i="31"/>
  <c r="F21" i="31"/>
  <c r="F20" i="31"/>
  <c r="F19" i="31"/>
  <c r="F18" i="31"/>
  <c r="F17" i="31"/>
  <c r="F16" i="31"/>
  <c r="F15" i="31"/>
  <c r="F14" i="31"/>
  <c r="F13" i="31"/>
  <c r="D61" i="31"/>
  <c r="D60" i="31"/>
  <c r="D59" i="31"/>
  <c r="D58" i="31"/>
  <c r="D57" i="31"/>
  <c r="D56" i="31"/>
  <c r="D55" i="31"/>
  <c r="D54" i="31"/>
  <c r="D53" i="31"/>
  <c r="D52" i="31"/>
  <c r="D51" i="31"/>
  <c r="D50" i="31"/>
  <c r="D49" i="31"/>
  <c r="D48" i="31"/>
  <c r="D47" i="31"/>
  <c r="D46" i="31"/>
  <c r="D45" i="31"/>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F12" i="31"/>
  <c r="D12" i="31"/>
  <c r="E62" i="29"/>
  <c r="C62" i="29"/>
  <c r="E61" i="29"/>
  <c r="C61" i="29"/>
  <c r="E60" i="29"/>
  <c r="C60" i="29"/>
  <c r="E59" i="29"/>
  <c r="C59" i="29"/>
  <c r="E58" i="29"/>
  <c r="C58" i="29"/>
  <c r="E57" i="29"/>
  <c r="C57" i="29"/>
  <c r="E56" i="29"/>
  <c r="C56" i="29"/>
  <c r="E55" i="29"/>
  <c r="C55" i="29"/>
  <c r="E54" i="29"/>
  <c r="C54" i="29"/>
  <c r="E53" i="29"/>
  <c r="C53" i="29"/>
  <c r="E52" i="29"/>
  <c r="C52" i="29"/>
  <c r="E51" i="29"/>
  <c r="C51" i="29"/>
  <c r="E50" i="29"/>
  <c r="C50" i="29"/>
  <c r="E49" i="29"/>
  <c r="C49" i="29"/>
  <c r="E48" i="29"/>
  <c r="C48" i="29"/>
  <c r="E47" i="29"/>
  <c r="C47" i="29"/>
  <c r="E46" i="29"/>
  <c r="C46" i="29"/>
  <c r="E45" i="29"/>
  <c r="C45" i="29"/>
  <c r="E44" i="29"/>
  <c r="C44" i="29"/>
  <c r="E43" i="29"/>
  <c r="C43" i="29"/>
  <c r="E42" i="29"/>
  <c r="C42" i="29"/>
  <c r="E41" i="29"/>
  <c r="C41" i="29"/>
  <c r="E40" i="29"/>
  <c r="C40" i="29"/>
  <c r="E39" i="29"/>
  <c r="C39" i="29"/>
  <c r="E38" i="29"/>
  <c r="C38" i="29"/>
  <c r="E37" i="29"/>
  <c r="C37" i="29"/>
  <c r="E36" i="29"/>
  <c r="C36" i="29"/>
  <c r="E35" i="29"/>
  <c r="C35" i="29"/>
  <c r="E34" i="29"/>
  <c r="C34" i="29"/>
  <c r="E33" i="29"/>
  <c r="C33" i="29"/>
  <c r="E32" i="29"/>
  <c r="C32" i="29"/>
  <c r="E31" i="29"/>
  <c r="C31" i="29"/>
  <c r="E30" i="29"/>
  <c r="C30" i="29"/>
  <c r="E29" i="29"/>
  <c r="C29" i="29"/>
  <c r="E28" i="29"/>
  <c r="C28" i="29"/>
  <c r="E27" i="29"/>
  <c r="C27" i="29"/>
  <c r="E26" i="29"/>
  <c r="C26" i="29"/>
  <c r="E25" i="29"/>
  <c r="C25" i="29"/>
  <c r="E24" i="29"/>
  <c r="C24" i="29"/>
  <c r="E23" i="29"/>
  <c r="C23" i="29"/>
  <c r="E22" i="29"/>
  <c r="C22" i="29"/>
  <c r="Q22" i="29" s="1"/>
  <c r="E21" i="29"/>
  <c r="C21" i="29"/>
  <c r="Q21" i="29" s="1"/>
  <c r="E20" i="29"/>
  <c r="C20" i="29"/>
  <c r="Q20" i="29" s="1"/>
  <c r="E19" i="29"/>
  <c r="C19" i="29"/>
  <c r="Q19" i="29" s="1"/>
  <c r="E18" i="29"/>
  <c r="C18" i="29"/>
  <c r="Q18" i="29" s="1"/>
  <c r="E17" i="29"/>
  <c r="C17" i="29"/>
  <c r="Q17" i="29" s="1"/>
  <c r="E16" i="29"/>
  <c r="C16" i="29"/>
  <c r="Q16" i="29" s="1"/>
  <c r="E15" i="29"/>
  <c r="C15" i="29"/>
  <c r="Q15" i="29" s="1"/>
  <c r="E14" i="29"/>
  <c r="C14" i="29"/>
  <c r="Q14" i="29" s="1"/>
  <c r="E13" i="29"/>
  <c r="C13" i="29"/>
  <c r="F15" i="35"/>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C19" i="27"/>
  <c r="C18" i="27"/>
  <c r="C17" i="27"/>
  <c r="C16" i="27"/>
  <c r="C15" i="27"/>
  <c r="C14" i="27"/>
  <c r="C13" i="27"/>
  <c r="C12" i="27"/>
  <c r="C11" i="27"/>
  <c r="C61" i="24"/>
  <c r="I61" i="24" s="1"/>
  <c r="C60" i="24"/>
  <c r="I60" i="24" s="1"/>
  <c r="C59" i="24"/>
  <c r="I59" i="24" s="1"/>
  <c r="C58" i="24"/>
  <c r="I58" i="24" s="1"/>
  <c r="C57" i="24"/>
  <c r="I57" i="24" s="1"/>
  <c r="C56" i="24"/>
  <c r="I56" i="24" s="1"/>
  <c r="C55" i="24"/>
  <c r="I55" i="24" s="1"/>
  <c r="C54" i="24"/>
  <c r="I54" i="24" s="1"/>
  <c r="C53" i="24"/>
  <c r="I53" i="24" s="1"/>
  <c r="C52" i="24"/>
  <c r="I52" i="24" s="1"/>
  <c r="C51" i="24"/>
  <c r="I51" i="24" s="1"/>
  <c r="C50" i="24"/>
  <c r="I50" i="24" s="1"/>
  <c r="C49" i="24"/>
  <c r="I49" i="24" s="1"/>
  <c r="C48" i="24"/>
  <c r="I48" i="24" s="1"/>
  <c r="C47" i="24"/>
  <c r="I47" i="24" s="1"/>
  <c r="C46" i="24"/>
  <c r="I46" i="24" s="1"/>
  <c r="C45" i="24"/>
  <c r="I45" i="24" s="1"/>
  <c r="C44" i="24"/>
  <c r="I44" i="24" s="1"/>
  <c r="C43" i="24"/>
  <c r="I43" i="24" s="1"/>
  <c r="C42" i="24"/>
  <c r="I42" i="24" s="1"/>
  <c r="C41" i="24"/>
  <c r="I41" i="24" s="1"/>
  <c r="C40" i="24"/>
  <c r="I40" i="24" s="1"/>
  <c r="C39" i="24"/>
  <c r="I39" i="24" s="1"/>
  <c r="C38" i="24"/>
  <c r="I38" i="24" s="1"/>
  <c r="C37" i="24"/>
  <c r="I37" i="24" s="1"/>
  <c r="C36" i="24"/>
  <c r="I36" i="24" s="1"/>
  <c r="C35" i="24"/>
  <c r="I35" i="24" s="1"/>
  <c r="C34" i="24"/>
  <c r="I34" i="24" s="1"/>
  <c r="C33" i="24"/>
  <c r="I33" i="24" s="1"/>
  <c r="C32" i="24"/>
  <c r="I32" i="24" s="1"/>
  <c r="C31" i="24"/>
  <c r="I31" i="24" s="1"/>
  <c r="C30" i="24"/>
  <c r="I30" i="24" s="1"/>
  <c r="C29" i="24"/>
  <c r="I29" i="24" s="1"/>
  <c r="C28" i="24"/>
  <c r="I28" i="24" s="1"/>
  <c r="C27" i="24"/>
  <c r="I27" i="24" s="1"/>
  <c r="C26" i="24"/>
  <c r="I26" i="24" s="1"/>
  <c r="C25" i="24"/>
  <c r="I25" i="24" s="1"/>
  <c r="C24" i="24"/>
  <c r="I24" i="24" s="1"/>
  <c r="C23" i="24"/>
  <c r="I23" i="24" s="1"/>
  <c r="C22" i="24"/>
  <c r="I22" i="24" s="1"/>
  <c r="C21" i="24"/>
  <c r="I21" i="24" s="1"/>
  <c r="C20" i="24"/>
  <c r="I20" i="24" s="1"/>
  <c r="C19" i="24"/>
  <c r="I19" i="24" s="1"/>
  <c r="C18" i="24"/>
  <c r="I18" i="24" s="1"/>
  <c r="C17" i="24"/>
  <c r="I17" i="24" s="1"/>
  <c r="C16" i="24"/>
  <c r="I16" i="24" s="1"/>
  <c r="C15" i="24"/>
  <c r="I15" i="24" s="1"/>
  <c r="C14" i="24"/>
  <c r="I14" i="24" s="1"/>
  <c r="C13" i="24"/>
  <c r="I13" i="24" s="1"/>
  <c r="C12" i="24"/>
  <c r="V67" i="26"/>
  <c r="Z65" i="26"/>
  <c r="Y65" i="26"/>
  <c r="X65" i="26"/>
  <c r="W65" i="26"/>
  <c r="U65" i="26"/>
  <c r="T65" i="26"/>
  <c r="S65" i="26"/>
  <c r="R65" i="26"/>
  <c r="Z64" i="26"/>
  <c r="Y64" i="26"/>
  <c r="X64" i="26"/>
  <c r="W64" i="26"/>
  <c r="U64" i="26"/>
  <c r="T64" i="26"/>
  <c r="S64" i="26"/>
  <c r="R64" i="26"/>
  <c r="Z63" i="26"/>
  <c r="Y63" i="26"/>
  <c r="X63" i="26"/>
  <c r="W63" i="26"/>
  <c r="U63" i="26"/>
  <c r="T63" i="26"/>
  <c r="S63" i="26"/>
  <c r="R63" i="26"/>
  <c r="Z62" i="26"/>
  <c r="Y62" i="26"/>
  <c r="X62" i="26"/>
  <c r="W62" i="26"/>
  <c r="U62" i="26"/>
  <c r="T62" i="26"/>
  <c r="S62" i="26"/>
  <c r="R62" i="26"/>
  <c r="Z61" i="26"/>
  <c r="Y61" i="26"/>
  <c r="X61" i="26"/>
  <c r="W61" i="26"/>
  <c r="U61" i="26"/>
  <c r="T61" i="26"/>
  <c r="S61" i="26"/>
  <c r="R61" i="26"/>
  <c r="Z60" i="26"/>
  <c r="Y60" i="26"/>
  <c r="X60" i="26"/>
  <c r="W60" i="26"/>
  <c r="U60" i="26"/>
  <c r="T60" i="26"/>
  <c r="S60" i="26"/>
  <c r="R60" i="26"/>
  <c r="Z59" i="26"/>
  <c r="Y59" i="26"/>
  <c r="X59" i="26"/>
  <c r="W59" i="26"/>
  <c r="U59" i="26"/>
  <c r="T59" i="26"/>
  <c r="S59" i="26"/>
  <c r="R59" i="26"/>
  <c r="Z58" i="26"/>
  <c r="Y58" i="26"/>
  <c r="X58" i="26"/>
  <c r="W58" i="26"/>
  <c r="U58" i="26"/>
  <c r="T58" i="26"/>
  <c r="S58" i="26"/>
  <c r="R58" i="26"/>
  <c r="Z57" i="26"/>
  <c r="Y57" i="26"/>
  <c r="X57" i="26"/>
  <c r="W57" i="26"/>
  <c r="U57" i="26"/>
  <c r="T57" i="26"/>
  <c r="S57" i="26"/>
  <c r="R57" i="26"/>
  <c r="Z56" i="26"/>
  <c r="Y56" i="26"/>
  <c r="X56" i="26"/>
  <c r="W56" i="26"/>
  <c r="U56" i="26"/>
  <c r="T56" i="26"/>
  <c r="S56" i="26"/>
  <c r="R56" i="26"/>
  <c r="Z55" i="26"/>
  <c r="Y55" i="26"/>
  <c r="X55" i="26"/>
  <c r="W55" i="26"/>
  <c r="U55" i="26"/>
  <c r="T55" i="26"/>
  <c r="S55" i="26"/>
  <c r="R55" i="26"/>
  <c r="Z54" i="26"/>
  <c r="Y54" i="26"/>
  <c r="X54" i="26"/>
  <c r="W54" i="26"/>
  <c r="U54" i="26"/>
  <c r="T54" i="26"/>
  <c r="S54" i="26"/>
  <c r="R54" i="26"/>
  <c r="Z53" i="26"/>
  <c r="Y53" i="26"/>
  <c r="X53" i="26"/>
  <c r="W53" i="26"/>
  <c r="U53" i="26"/>
  <c r="T53" i="26"/>
  <c r="S53" i="26"/>
  <c r="R53" i="26"/>
  <c r="Z52" i="26"/>
  <c r="Y52" i="26"/>
  <c r="X52" i="26"/>
  <c r="W52" i="26"/>
  <c r="U52" i="26"/>
  <c r="T52" i="26"/>
  <c r="S52" i="26"/>
  <c r="R52" i="26"/>
  <c r="Z51" i="26"/>
  <c r="Y51" i="26"/>
  <c r="X51" i="26"/>
  <c r="W51" i="26"/>
  <c r="U51" i="26"/>
  <c r="T51" i="26"/>
  <c r="S51" i="26"/>
  <c r="R51" i="26"/>
  <c r="Z50" i="26"/>
  <c r="Y50" i="26"/>
  <c r="X50" i="26"/>
  <c r="W50" i="26"/>
  <c r="U50" i="26"/>
  <c r="T50" i="26"/>
  <c r="S50" i="26"/>
  <c r="R50" i="26"/>
  <c r="Z49" i="26"/>
  <c r="Y49" i="26"/>
  <c r="X49" i="26"/>
  <c r="W49" i="26"/>
  <c r="U49" i="26"/>
  <c r="T49" i="26"/>
  <c r="S49" i="26"/>
  <c r="R49" i="26"/>
  <c r="Z48" i="26"/>
  <c r="Y48" i="26"/>
  <c r="X48" i="26"/>
  <c r="W48" i="26"/>
  <c r="U48" i="26"/>
  <c r="T48" i="26"/>
  <c r="S48" i="26"/>
  <c r="R48" i="26"/>
  <c r="Z47" i="26"/>
  <c r="Y47" i="26"/>
  <c r="X47" i="26"/>
  <c r="W47" i="26"/>
  <c r="U47" i="26"/>
  <c r="T47" i="26"/>
  <c r="S47" i="26"/>
  <c r="R47" i="26"/>
  <c r="Z46" i="26"/>
  <c r="Y46" i="26"/>
  <c r="X46" i="26"/>
  <c r="W46" i="26"/>
  <c r="U46" i="26"/>
  <c r="T46" i="26"/>
  <c r="S46" i="26"/>
  <c r="R46" i="26"/>
  <c r="Z45" i="26"/>
  <c r="Y45" i="26"/>
  <c r="X45" i="26"/>
  <c r="W45" i="26"/>
  <c r="U45" i="26"/>
  <c r="T45" i="26"/>
  <c r="S45" i="26"/>
  <c r="R45" i="26"/>
  <c r="Z44" i="26"/>
  <c r="Y44" i="26"/>
  <c r="X44" i="26"/>
  <c r="W44" i="26"/>
  <c r="U44" i="26"/>
  <c r="T44" i="26"/>
  <c r="S44" i="26"/>
  <c r="R44" i="26"/>
  <c r="Z43" i="26"/>
  <c r="Y43" i="26"/>
  <c r="X43" i="26"/>
  <c r="W43" i="26"/>
  <c r="U43" i="26"/>
  <c r="T43" i="26"/>
  <c r="S43" i="26"/>
  <c r="R43" i="26"/>
  <c r="Z42" i="26"/>
  <c r="Y42" i="26"/>
  <c r="X42" i="26"/>
  <c r="W42" i="26"/>
  <c r="U42" i="26"/>
  <c r="T42" i="26"/>
  <c r="S42" i="26"/>
  <c r="R42" i="26"/>
  <c r="Z41" i="26"/>
  <c r="Y41" i="26"/>
  <c r="X41" i="26"/>
  <c r="W41" i="26"/>
  <c r="U41" i="26"/>
  <c r="T41" i="26"/>
  <c r="S41" i="26"/>
  <c r="R41" i="26"/>
  <c r="Z40" i="26"/>
  <c r="Y40" i="26"/>
  <c r="X40" i="26"/>
  <c r="W40" i="26"/>
  <c r="U40" i="26"/>
  <c r="T40" i="26"/>
  <c r="S40" i="26"/>
  <c r="R40" i="26"/>
  <c r="Z39" i="26"/>
  <c r="Y39" i="26"/>
  <c r="X39" i="26"/>
  <c r="W39" i="26"/>
  <c r="U39" i="26"/>
  <c r="T39" i="26"/>
  <c r="S39" i="26"/>
  <c r="R39" i="26"/>
  <c r="Z38" i="26"/>
  <c r="Y38" i="26"/>
  <c r="X38" i="26"/>
  <c r="W38" i="26"/>
  <c r="U38" i="26"/>
  <c r="T38" i="26"/>
  <c r="S38" i="26"/>
  <c r="R38" i="26"/>
  <c r="Z37" i="26"/>
  <c r="Y37" i="26"/>
  <c r="X37" i="26"/>
  <c r="W37" i="26"/>
  <c r="U37" i="26"/>
  <c r="T37" i="26"/>
  <c r="S37" i="26"/>
  <c r="R37" i="26"/>
  <c r="Z36" i="26"/>
  <c r="Y36" i="26"/>
  <c r="X36" i="26"/>
  <c r="W36" i="26"/>
  <c r="U36" i="26"/>
  <c r="T36" i="26"/>
  <c r="S36" i="26"/>
  <c r="R36" i="26"/>
  <c r="Z35" i="26"/>
  <c r="Y35" i="26"/>
  <c r="X35" i="26"/>
  <c r="W35" i="26"/>
  <c r="U35" i="26"/>
  <c r="T35" i="26"/>
  <c r="S35" i="26"/>
  <c r="R35" i="26"/>
  <c r="Z34" i="26"/>
  <c r="Y34" i="26"/>
  <c r="X34" i="26"/>
  <c r="W34" i="26"/>
  <c r="U34" i="26"/>
  <c r="T34" i="26"/>
  <c r="S34" i="26"/>
  <c r="R34" i="26"/>
  <c r="Z33" i="26"/>
  <c r="Y33" i="26"/>
  <c r="X33" i="26"/>
  <c r="W33" i="26"/>
  <c r="U33" i="26"/>
  <c r="T33" i="26"/>
  <c r="S33" i="26"/>
  <c r="R33" i="26"/>
  <c r="Z32" i="26"/>
  <c r="Y32" i="26"/>
  <c r="X32" i="26"/>
  <c r="W32" i="26"/>
  <c r="U32" i="26"/>
  <c r="T32" i="26"/>
  <c r="S32" i="26"/>
  <c r="R32" i="26"/>
  <c r="Z31" i="26"/>
  <c r="Y31" i="26"/>
  <c r="X31" i="26"/>
  <c r="W31" i="26"/>
  <c r="U31" i="26"/>
  <c r="T31" i="26"/>
  <c r="S31" i="26"/>
  <c r="R31" i="26"/>
  <c r="Z30" i="26"/>
  <c r="Y30" i="26"/>
  <c r="X30" i="26"/>
  <c r="W30" i="26"/>
  <c r="U30" i="26"/>
  <c r="T30" i="26"/>
  <c r="S30" i="26"/>
  <c r="R30" i="26"/>
  <c r="Z29" i="26"/>
  <c r="Y29" i="26"/>
  <c r="X29" i="26"/>
  <c r="W29" i="26"/>
  <c r="U29" i="26"/>
  <c r="T29" i="26"/>
  <c r="S29" i="26"/>
  <c r="R29" i="26"/>
  <c r="Z28" i="26"/>
  <c r="Y28" i="26"/>
  <c r="X28" i="26"/>
  <c r="W28" i="26"/>
  <c r="U28" i="26"/>
  <c r="T28" i="26"/>
  <c r="S28" i="26"/>
  <c r="R28" i="26"/>
  <c r="Z27" i="26"/>
  <c r="Y27" i="26"/>
  <c r="X27" i="26"/>
  <c r="W27" i="26"/>
  <c r="U27" i="26"/>
  <c r="T27" i="26"/>
  <c r="S27" i="26"/>
  <c r="R27" i="26"/>
  <c r="Z26" i="26"/>
  <c r="Y26" i="26"/>
  <c r="X26" i="26"/>
  <c r="W26" i="26"/>
  <c r="U26" i="26"/>
  <c r="T26" i="26"/>
  <c r="S26" i="26"/>
  <c r="R26" i="26"/>
  <c r="Y25" i="26"/>
  <c r="X25" i="26"/>
  <c r="W25" i="26"/>
  <c r="T25" i="26"/>
  <c r="S25" i="26"/>
  <c r="R25" i="26"/>
  <c r="Y24" i="26"/>
  <c r="X24" i="26"/>
  <c r="W24" i="26"/>
  <c r="T24" i="26"/>
  <c r="S24" i="26"/>
  <c r="R24" i="26"/>
  <c r="Y23" i="26"/>
  <c r="X23" i="26"/>
  <c r="W23" i="26"/>
  <c r="T23" i="26"/>
  <c r="S23" i="26"/>
  <c r="R23" i="26"/>
  <c r="Z22" i="26"/>
  <c r="X22" i="26"/>
  <c r="W22" i="26"/>
  <c r="U22" i="26"/>
  <c r="S22" i="26"/>
  <c r="R22" i="26"/>
  <c r="Z21" i="26"/>
  <c r="W21" i="26"/>
  <c r="U21" i="26"/>
  <c r="R21" i="26"/>
  <c r="Z20" i="26"/>
  <c r="Y20" i="26"/>
  <c r="U20" i="26"/>
  <c r="T20" i="26"/>
  <c r="Y19" i="26"/>
  <c r="W19" i="26"/>
  <c r="T19" i="26"/>
  <c r="R19" i="26"/>
  <c r="Z18" i="26"/>
  <c r="W18" i="26"/>
  <c r="U18" i="26"/>
  <c r="R18" i="26"/>
  <c r="Z17" i="26"/>
  <c r="Y17" i="26"/>
  <c r="U17" i="26"/>
  <c r="T17" i="26"/>
  <c r="Y16" i="26"/>
  <c r="X16" i="26"/>
  <c r="T16" i="26"/>
  <c r="S16" i="26"/>
  <c r="F26" i="36"/>
  <c r="F25" i="36"/>
  <c r="F24" i="36"/>
  <c r="F23" i="36"/>
  <c r="J13" i="35"/>
  <c r="E60" i="20"/>
  <c r="C60" i="20"/>
  <c r="K60" i="20" s="1"/>
  <c r="E59" i="20"/>
  <c r="C59" i="20"/>
  <c r="K59" i="20" s="1"/>
  <c r="E58" i="20"/>
  <c r="C58" i="20"/>
  <c r="K58" i="20" s="1"/>
  <c r="E57" i="20"/>
  <c r="C57" i="20"/>
  <c r="K57" i="20" s="1"/>
  <c r="E56" i="20"/>
  <c r="C56" i="20"/>
  <c r="K56" i="20" s="1"/>
  <c r="E55" i="20"/>
  <c r="C55" i="20"/>
  <c r="K55" i="20" s="1"/>
  <c r="E54" i="20"/>
  <c r="C54" i="20"/>
  <c r="K54" i="20" s="1"/>
  <c r="E53" i="20"/>
  <c r="C53" i="20"/>
  <c r="K53" i="20" s="1"/>
  <c r="E52" i="20"/>
  <c r="C52" i="20"/>
  <c r="K52" i="20" s="1"/>
  <c r="E51" i="20"/>
  <c r="C51" i="20"/>
  <c r="K51" i="20" s="1"/>
  <c r="E50" i="20"/>
  <c r="C50" i="20"/>
  <c r="K50" i="20" s="1"/>
  <c r="E49" i="20"/>
  <c r="C49" i="20"/>
  <c r="K49" i="20" s="1"/>
  <c r="E48" i="20"/>
  <c r="C48" i="20"/>
  <c r="K48" i="20" s="1"/>
  <c r="E47" i="20"/>
  <c r="C47" i="20"/>
  <c r="K47" i="20" s="1"/>
  <c r="E46" i="20"/>
  <c r="C46" i="20"/>
  <c r="K46" i="20" s="1"/>
  <c r="E45" i="20"/>
  <c r="C45" i="20"/>
  <c r="K45" i="20" s="1"/>
  <c r="E44" i="20"/>
  <c r="C44" i="20"/>
  <c r="K44" i="20" s="1"/>
  <c r="E43" i="20"/>
  <c r="C43" i="20"/>
  <c r="K43" i="20" s="1"/>
  <c r="E42" i="20"/>
  <c r="C42" i="20"/>
  <c r="K42" i="20" s="1"/>
  <c r="E41" i="20"/>
  <c r="C41" i="20"/>
  <c r="K41" i="20" s="1"/>
  <c r="E40" i="20"/>
  <c r="C40" i="20"/>
  <c r="K40" i="20" s="1"/>
  <c r="E39" i="20"/>
  <c r="C39" i="20"/>
  <c r="K39" i="20" s="1"/>
  <c r="E38" i="20"/>
  <c r="C38" i="20"/>
  <c r="K38" i="20" s="1"/>
  <c r="E37" i="20"/>
  <c r="C37" i="20"/>
  <c r="K37" i="20" s="1"/>
  <c r="E36" i="20"/>
  <c r="C36" i="20"/>
  <c r="K36" i="20" s="1"/>
  <c r="E35" i="20"/>
  <c r="C35" i="20"/>
  <c r="K35" i="20" s="1"/>
  <c r="E34" i="20"/>
  <c r="C34" i="20"/>
  <c r="K34" i="20" s="1"/>
  <c r="E33" i="20"/>
  <c r="C33" i="20"/>
  <c r="K33" i="20" s="1"/>
  <c r="E32" i="20"/>
  <c r="C32" i="20"/>
  <c r="K32" i="20" s="1"/>
  <c r="E31" i="20"/>
  <c r="C31" i="20"/>
  <c r="K31" i="20" s="1"/>
  <c r="E30" i="20"/>
  <c r="C30" i="20"/>
  <c r="K30" i="20" s="1"/>
  <c r="E29" i="20"/>
  <c r="C29" i="20"/>
  <c r="K29" i="20" s="1"/>
  <c r="E28" i="20"/>
  <c r="C28" i="20"/>
  <c r="K28" i="20" s="1"/>
  <c r="E27" i="20"/>
  <c r="C27" i="20"/>
  <c r="K27" i="20" s="1"/>
  <c r="E26" i="20"/>
  <c r="C26" i="20"/>
  <c r="K26" i="20" s="1"/>
  <c r="E25" i="20"/>
  <c r="C25" i="20"/>
  <c r="K25" i="20" s="1"/>
  <c r="E24" i="20"/>
  <c r="C24" i="20"/>
  <c r="K24" i="20" s="1"/>
  <c r="E23" i="20"/>
  <c r="C23" i="20"/>
  <c r="K23" i="20" s="1"/>
  <c r="E22" i="20"/>
  <c r="C22" i="20"/>
  <c r="K22" i="20" s="1"/>
  <c r="E21" i="20"/>
  <c r="C21" i="20"/>
  <c r="K21" i="20" s="1"/>
  <c r="E20" i="20"/>
  <c r="C20" i="20"/>
  <c r="K20" i="20" s="1"/>
  <c r="E19" i="20"/>
  <c r="C19" i="20"/>
  <c r="K19" i="20" s="1"/>
  <c r="E18" i="20"/>
  <c r="C18" i="20"/>
  <c r="K18" i="20" s="1"/>
  <c r="E17" i="20"/>
  <c r="C17" i="20"/>
  <c r="K17" i="20" s="1"/>
  <c r="E16" i="20"/>
  <c r="C16" i="20"/>
  <c r="E15" i="20"/>
  <c r="C15" i="20"/>
  <c r="K15" i="20" s="1"/>
  <c r="E14" i="20"/>
  <c r="C14" i="20"/>
  <c r="K14" i="20" s="1"/>
  <c r="E13" i="20"/>
  <c r="C13" i="20"/>
  <c r="K13" i="20" s="1"/>
  <c r="E12" i="20"/>
  <c r="C12" i="20"/>
  <c r="K12" i="20" s="1"/>
  <c r="E11" i="20"/>
  <c r="C11" i="20"/>
  <c r="J15" i="19"/>
  <c r="J20" i="17"/>
  <c r="E25" i="17" s="1"/>
  <c r="L61" i="14"/>
  <c r="K61" i="14"/>
  <c r="J61" i="14"/>
  <c r="I61" i="14"/>
  <c r="L60" i="14"/>
  <c r="K60" i="14"/>
  <c r="J60" i="14"/>
  <c r="I60" i="14"/>
  <c r="L59" i="14"/>
  <c r="K59" i="14"/>
  <c r="J59" i="14"/>
  <c r="I59" i="14"/>
  <c r="L58" i="14"/>
  <c r="K58" i="14"/>
  <c r="J58" i="14"/>
  <c r="I58" i="14"/>
  <c r="L57" i="14"/>
  <c r="K57" i="14"/>
  <c r="J57" i="14"/>
  <c r="I57" i="14"/>
  <c r="L56" i="14"/>
  <c r="K56" i="14"/>
  <c r="J56" i="14"/>
  <c r="I56" i="14"/>
  <c r="L55" i="14"/>
  <c r="K55" i="14"/>
  <c r="J55" i="14"/>
  <c r="I55" i="14"/>
  <c r="L54" i="14"/>
  <c r="K54" i="14"/>
  <c r="J54" i="14"/>
  <c r="I54" i="14"/>
  <c r="L53" i="14"/>
  <c r="K53" i="14"/>
  <c r="J53" i="14"/>
  <c r="I53" i="14"/>
  <c r="L52" i="14"/>
  <c r="K52" i="14"/>
  <c r="J52" i="14"/>
  <c r="I52" i="14"/>
  <c r="L51" i="14"/>
  <c r="K51" i="14"/>
  <c r="J51" i="14"/>
  <c r="I51" i="14"/>
  <c r="L50" i="14"/>
  <c r="K50" i="14"/>
  <c r="J50" i="14"/>
  <c r="I50" i="14"/>
  <c r="L49" i="14"/>
  <c r="K49" i="14"/>
  <c r="J49" i="14"/>
  <c r="I49" i="14"/>
  <c r="L48" i="14"/>
  <c r="K48" i="14"/>
  <c r="J48" i="14"/>
  <c r="I48" i="14"/>
  <c r="L47" i="14"/>
  <c r="K47" i="14"/>
  <c r="J47" i="14"/>
  <c r="I47" i="14"/>
  <c r="L46" i="14"/>
  <c r="K46" i="14"/>
  <c r="J46" i="14"/>
  <c r="I46" i="14"/>
  <c r="L45" i="14"/>
  <c r="K45" i="14"/>
  <c r="J45" i="14"/>
  <c r="I45" i="14"/>
  <c r="L44" i="14"/>
  <c r="K44" i="14"/>
  <c r="J44" i="14"/>
  <c r="I44" i="14"/>
  <c r="L43" i="14"/>
  <c r="K43" i="14"/>
  <c r="J43" i="14"/>
  <c r="I43" i="14"/>
  <c r="L42" i="14"/>
  <c r="K42" i="14"/>
  <c r="J42" i="14"/>
  <c r="I42" i="14"/>
  <c r="L41" i="14"/>
  <c r="K41" i="14"/>
  <c r="J41" i="14"/>
  <c r="I41" i="14"/>
  <c r="L40" i="14"/>
  <c r="K40" i="14"/>
  <c r="J40" i="14"/>
  <c r="I40" i="14"/>
  <c r="L39" i="14"/>
  <c r="K39" i="14"/>
  <c r="J39" i="14"/>
  <c r="I39" i="14"/>
  <c r="L38" i="14"/>
  <c r="K38" i="14"/>
  <c r="J38" i="14"/>
  <c r="I38" i="14"/>
  <c r="L37" i="14"/>
  <c r="K37" i="14"/>
  <c r="J37" i="14"/>
  <c r="I37" i="14"/>
  <c r="L36" i="14"/>
  <c r="K36" i="14"/>
  <c r="J36" i="14"/>
  <c r="I36" i="14"/>
  <c r="L35" i="14"/>
  <c r="K35" i="14"/>
  <c r="J35" i="14"/>
  <c r="I35" i="14"/>
  <c r="L34" i="14"/>
  <c r="K34" i="14"/>
  <c r="J34" i="14"/>
  <c r="I34" i="14"/>
  <c r="L33" i="14"/>
  <c r="K33" i="14"/>
  <c r="J33" i="14"/>
  <c r="I33" i="14"/>
  <c r="L32" i="14"/>
  <c r="K32" i="14"/>
  <c r="J32" i="14"/>
  <c r="I32" i="14"/>
  <c r="L31" i="14"/>
  <c r="K31" i="14"/>
  <c r="J31" i="14"/>
  <c r="I31" i="14"/>
  <c r="L30" i="14"/>
  <c r="K30" i="14"/>
  <c r="J30" i="14"/>
  <c r="I30" i="14"/>
  <c r="L29" i="14"/>
  <c r="K29" i="14"/>
  <c r="J29" i="14"/>
  <c r="I29" i="14"/>
  <c r="L28" i="14"/>
  <c r="K28" i="14"/>
  <c r="J28" i="14"/>
  <c r="I28" i="14"/>
  <c r="L27" i="14"/>
  <c r="K27" i="14"/>
  <c r="J27" i="14"/>
  <c r="I27" i="14"/>
  <c r="L26" i="14"/>
  <c r="K26" i="14"/>
  <c r="J26" i="14"/>
  <c r="I26" i="14"/>
  <c r="L25" i="14"/>
  <c r="K25" i="14"/>
  <c r="J25" i="14"/>
  <c r="I25" i="14"/>
  <c r="L24" i="14"/>
  <c r="K24" i="14"/>
  <c r="J24" i="14"/>
  <c r="I24" i="14"/>
  <c r="L23" i="14"/>
  <c r="K23" i="14"/>
  <c r="J23" i="14"/>
  <c r="I23" i="14"/>
  <c r="L22" i="14"/>
  <c r="K22" i="14"/>
  <c r="J22" i="14"/>
  <c r="I22" i="14"/>
  <c r="L21" i="14"/>
  <c r="K21" i="14"/>
  <c r="J21" i="14"/>
  <c r="I21" i="14"/>
  <c r="L20" i="14"/>
  <c r="K20" i="14"/>
  <c r="J20" i="14"/>
  <c r="I20" i="14"/>
  <c r="L19" i="14"/>
  <c r="K19" i="14"/>
  <c r="J19" i="14"/>
  <c r="I19" i="14"/>
  <c r="L18" i="14"/>
  <c r="K18" i="14"/>
  <c r="J18" i="14"/>
  <c r="I18" i="14"/>
  <c r="L17" i="14"/>
  <c r="K17" i="14"/>
  <c r="J17" i="14"/>
  <c r="I17" i="14"/>
  <c r="L16" i="14"/>
  <c r="K16" i="14"/>
  <c r="J16" i="14"/>
  <c r="I16" i="14"/>
  <c r="L15" i="14"/>
  <c r="K15" i="14"/>
  <c r="J15" i="14"/>
  <c r="I15" i="14"/>
  <c r="L14" i="14"/>
  <c r="K14" i="14"/>
  <c r="J14" i="14"/>
  <c r="I14" i="14"/>
  <c r="L13" i="14"/>
  <c r="K13" i="14"/>
  <c r="J13" i="14"/>
  <c r="I13" i="14"/>
  <c r="L12" i="14"/>
  <c r="L9" i="14" s="1"/>
  <c r="K12" i="14"/>
  <c r="I12" i="14"/>
  <c r="I9" i="14" s="1"/>
  <c r="K16" i="15" s="1"/>
  <c r="J12" i="14"/>
  <c r="K14" i="15"/>
  <c r="E61" i="10"/>
  <c r="C61" i="10"/>
  <c r="E60" i="10"/>
  <c r="C60" i="10"/>
  <c r="E59" i="10"/>
  <c r="C59" i="10"/>
  <c r="E58" i="10"/>
  <c r="C58" i="10"/>
  <c r="E57" i="10"/>
  <c r="C57" i="10"/>
  <c r="E56" i="10"/>
  <c r="C56" i="10"/>
  <c r="E55" i="10"/>
  <c r="C55" i="10"/>
  <c r="E54" i="10"/>
  <c r="C54" i="10"/>
  <c r="D12" i="14"/>
  <c r="D61" i="14"/>
  <c r="D60" i="14"/>
  <c r="D59" i="14"/>
  <c r="D58" i="14"/>
  <c r="D57" i="14"/>
  <c r="D56" i="14"/>
  <c r="D55" i="14"/>
  <c r="D54" i="14"/>
  <c r="D53" i="14"/>
  <c r="D52" i="14"/>
  <c r="D51" i="14"/>
  <c r="D50" i="14"/>
  <c r="D49" i="14"/>
  <c r="D48" i="14"/>
  <c r="D47" i="14"/>
  <c r="D46" i="14"/>
  <c r="D45" i="14"/>
  <c r="D44" i="14"/>
  <c r="D43" i="14"/>
  <c r="D42" i="14"/>
  <c r="D41" i="14"/>
  <c r="D40"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E53" i="10"/>
  <c r="C53" i="10"/>
  <c r="E52" i="10"/>
  <c r="C52" i="10"/>
  <c r="E51" i="10"/>
  <c r="C51" i="10"/>
  <c r="E50" i="10"/>
  <c r="C50" i="10"/>
  <c r="E49" i="10"/>
  <c r="C49" i="10"/>
  <c r="E48" i="10"/>
  <c r="C48" i="10"/>
  <c r="E47" i="10"/>
  <c r="C47" i="10"/>
  <c r="E46" i="10"/>
  <c r="C46" i="10"/>
  <c r="E45" i="10"/>
  <c r="C45" i="10"/>
  <c r="E44" i="10"/>
  <c r="C44" i="10"/>
  <c r="E43" i="10"/>
  <c r="C43" i="10"/>
  <c r="E42" i="10"/>
  <c r="C42" i="10"/>
  <c r="E41" i="10"/>
  <c r="C41" i="10"/>
  <c r="E40" i="10"/>
  <c r="C40" i="10"/>
  <c r="E39" i="10"/>
  <c r="C39" i="10"/>
  <c r="E38" i="10"/>
  <c r="C38" i="10"/>
  <c r="E37" i="10"/>
  <c r="C37" i="10"/>
  <c r="E36" i="10"/>
  <c r="C36" i="10"/>
  <c r="E35" i="10"/>
  <c r="C35" i="10"/>
  <c r="E34" i="10"/>
  <c r="C34" i="10"/>
  <c r="E33" i="10"/>
  <c r="C33" i="10"/>
  <c r="E32" i="10"/>
  <c r="C32" i="10"/>
  <c r="E31" i="10"/>
  <c r="C31" i="10"/>
  <c r="E30" i="10"/>
  <c r="C30" i="10"/>
  <c r="E29" i="10"/>
  <c r="C29" i="10"/>
  <c r="E28" i="10"/>
  <c r="C28" i="10"/>
  <c r="E27" i="10"/>
  <c r="C27" i="10"/>
  <c r="E26" i="10"/>
  <c r="C26" i="10"/>
  <c r="E25" i="10"/>
  <c r="C25" i="10"/>
  <c r="E24" i="10"/>
  <c r="C24" i="10"/>
  <c r="E23" i="10"/>
  <c r="C23" i="10"/>
  <c r="E22" i="10"/>
  <c r="C22" i="10"/>
  <c r="E21" i="10"/>
  <c r="C21" i="10"/>
  <c r="E20" i="10"/>
  <c r="C20" i="10"/>
  <c r="E19" i="10"/>
  <c r="C19" i="10"/>
  <c r="E18" i="10"/>
  <c r="C18" i="10"/>
  <c r="N13" i="11" s="1"/>
  <c r="E17" i="10"/>
  <c r="E16" i="10"/>
  <c r="C16" i="10"/>
  <c r="E15" i="10"/>
  <c r="C15" i="10"/>
  <c r="E14" i="10"/>
  <c r="C14" i="10"/>
  <c r="E13" i="10"/>
  <c r="C13" i="10"/>
  <c r="E12" i="10"/>
  <c r="C12" i="10"/>
  <c r="G60" i="8"/>
  <c r="E60" i="8"/>
  <c r="C60" i="8"/>
  <c r="I60" i="8" s="1"/>
  <c r="G59" i="8"/>
  <c r="E59" i="8"/>
  <c r="C59" i="8"/>
  <c r="I59" i="8" s="1"/>
  <c r="G58" i="8"/>
  <c r="E58" i="8"/>
  <c r="C58" i="8"/>
  <c r="I58" i="8" s="1"/>
  <c r="G57" i="8"/>
  <c r="E57" i="8"/>
  <c r="C57" i="8"/>
  <c r="I57" i="8" s="1"/>
  <c r="G56" i="8"/>
  <c r="E56" i="8"/>
  <c r="C56" i="8"/>
  <c r="I56" i="8" s="1"/>
  <c r="G55" i="8"/>
  <c r="E55" i="8"/>
  <c r="C55" i="8"/>
  <c r="I55" i="8" s="1"/>
  <c r="G54" i="8"/>
  <c r="E54" i="8"/>
  <c r="C54" i="8"/>
  <c r="I54" i="8" s="1"/>
  <c r="G53" i="8"/>
  <c r="E53" i="8"/>
  <c r="C53" i="8"/>
  <c r="I53" i="8" s="1"/>
  <c r="G52" i="8"/>
  <c r="E52" i="8"/>
  <c r="C52" i="8"/>
  <c r="I52" i="8" s="1"/>
  <c r="G51" i="8"/>
  <c r="E51" i="8"/>
  <c r="C51" i="8"/>
  <c r="I51" i="8" s="1"/>
  <c r="G50" i="8"/>
  <c r="E50" i="8"/>
  <c r="C50" i="8"/>
  <c r="I50" i="8" s="1"/>
  <c r="G49" i="8"/>
  <c r="E49" i="8"/>
  <c r="C49" i="8"/>
  <c r="I49" i="8" s="1"/>
  <c r="G48" i="8"/>
  <c r="E48" i="8"/>
  <c r="C48" i="8"/>
  <c r="I48" i="8" s="1"/>
  <c r="G47" i="8"/>
  <c r="E47" i="8"/>
  <c r="C47" i="8"/>
  <c r="I47" i="8" s="1"/>
  <c r="G46" i="8"/>
  <c r="E46" i="8"/>
  <c r="C46" i="8"/>
  <c r="I46" i="8" s="1"/>
  <c r="G45" i="8"/>
  <c r="E45" i="8"/>
  <c r="C45" i="8"/>
  <c r="I45" i="8" s="1"/>
  <c r="G44" i="8"/>
  <c r="E44" i="8"/>
  <c r="C44" i="8"/>
  <c r="I44" i="8" s="1"/>
  <c r="G43" i="8"/>
  <c r="E43" i="8"/>
  <c r="C43" i="8"/>
  <c r="I43" i="8" s="1"/>
  <c r="G42" i="8"/>
  <c r="E42" i="8"/>
  <c r="C42" i="8"/>
  <c r="I42" i="8" s="1"/>
  <c r="G41" i="8"/>
  <c r="E41" i="8"/>
  <c r="C41" i="8"/>
  <c r="I41" i="8" s="1"/>
  <c r="G40" i="8"/>
  <c r="E40" i="8"/>
  <c r="C40" i="8"/>
  <c r="G39" i="8"/>
  <c r="E39" i="8"/>
  <c r="C39" i="8"/>
  <c r="I39" i="8" s="1"/>
  <c r="G38" i="8"/>
  <c r="E38" i="8"/>
  <c r="C38" i="8"/>
  <c r="I38" i="8" s="1"/>
  <c r="G37" i="8"/>
  <c r="E37" i="8"/>
  <c r="C37" i="8"/>
  <c r="I37" i="8" s="1"/>
  <c r="G36" i="8"/>
  <c r="E36" i="8"/>
  <c r="C36" i="8"/>
  <c r="I36" i="8" s="1"/>
  <c r="G35" i="8"/>
  <c r="E35" i="8"/>
  <c r="C35" i="8"/>
  <c r="I35" i="8" s="1"/>
  <c r="G34" i="8"/>
  <c r="E34" i="8"/>
  <c r="C34" i="8"/>
  <c r="I34" i="8" s="1"/>
  <c r="G33" i="8"/>
  <c r="E33" i="8"/>
  <c r="C33" i="8"/>
  <c r="I33" i="8" s="1"/>
  <c r="G32" i="8"/>
  <c r="E32" i="8"/>
  <c r="C32" i="8"/>
  <c r="I32" i="8" s="1"/>
  <c r="G31" i="8"/>
  <c r="E31" i="8"/>
  <c r="C31" i="8"/>
  <c r="I31" i="8" s="1"/>
  <c r="G30" i="8"/>
  <c r="E30" i="8"/>
  <c r="C30" i="8"/>
  <c r="I30" i="8" s="1"/>
  <c r="G29" i="8"/>
  <c r="E29" i="8"/>
  <c r="C29" i="8"/>
  <c r="I29" i="8" s="1"/>
  <c r="G28" i="8"/>
  <c r="E28" i="8"/>
  <c r="C28" i="8"/>
  <c r="I28" i="8" s="1"/>
  <c r="G27" i="8"/>
  <c r="E27" i="8"/>
  <c r="C27" i="8"/>
  <c r="I27" i="8" s="1"/>
  <c r="G26" i="8"/>
  <c r="E26" i="8"/>
  <c r="C26" i="8"/>
  <c r="I26" i="8" s="1"/>
  <c r="G25" i="8"/>
  <c r="E25" i="8"/>
  <c r="C25" i="8"/>
  <c r="I25" i="8" s="1"/>
  <c r="G24" i="8"/>
  <c r="E24" i="8"/>
  <c r="C24" i="8"/>
  <c r="I24" i="8" s="1"/>
  <c r="G23" i="8"/>
  <c r="E23" i="8"/>
  <c r="C23" i="8"/>
  <c r="I23" i="8" s="1"/>
  <c r="G22" i="8"/>
  <c r="E22" i="8"/>
  <c r="C22" i="8"/>
  <c r="I22" i="8" s="1"/>
  <c r="G21" i="8"/>
  <c r="E21" i="8"/>
  <c r="C21" i="8"/>
  <c r="I21" i="8" s="1"/>
  <c r="G20" i="8"/>
  <c r="E20" i="8"/>
  <c r="C20" i="8"/>
  <c r="G19" i="8"/>
  <c r="E19" i="8"/>
  <c r="C19" i="8"/>
  <c r="G18" i="8"/>
  <c r="E18" i="8"/>
  <c r="C18" i="8"/>
  <c r="G17" i="8"/>
  <c r="E17" i="8"/>
  <c r="C17" i="8"/>
  <c r="G16" i="8"/>
  <c r="E16" i="8"/>
  <c r="C16" i="8"/>
  <c r="G15" i="8"/>
  <c r="E15" i="8"/>
  <c r="C15" i="8"/>
  <c r="G14" i="8"/>
  <c r="E14" i="8"/>
  <c r="C14" i="8"/>
  <c r="G13" i="8"/>
  <c r="E13" i="8"/>
  <c r="C13" i="8"/>
  <c r="G12" i="8"/>
  <c r="E12" i="8"/>
  <c r="C12" i="8"/>
  <c r="G11" i="8"/>
  <c r="E11" i="8"/>
  <c r="C11" i="8"/>
  <c r="K22" i="31"/>
  <c r="K19" i="31"/>
  <c r="I12" i="31"/>
  <c r="G12" i="31"/>
  <c r="J67" i="26"/>
  <c r="N25" i="26" s="1"/>
  <c r="Z25" i="26" s="1"/>
  <c r="H67" i="26"/>
  <c r="L23" i="26" s="1"/>
  <c r="U23" i="26" s="1"/>
  <c r="L25" i="26"/>
  <c r="U25" i="26" s="1"/>
  <c r="L24" i="26"/>
  <c r="U24" i="26" s="1"/>
  <c r="L22" i="26"/>
  <c r="T22" i="26" s="1"/>
  <c r="L21" i="26"/>
  <c r="T21" i="26" s="1"/>
  <c r="L19" i="26"/>
  <c r="S19" i="26" s="1"/>
  <c r="L18" i="26"/>
  <c r="S18" i="26" s="1"/>
  <c r="L17" i="26"/>
  <c r="R17" i="26" s="1"/>
  <c r="L16" i="26"/>
  <c r="R16" i="26" s="1"/>
  <c r="J16" i="19"/>
  <c r="J15" i="17"/>
  <c r="E15" i="17" s="1"/>
  <c r="K9" i="14" l="1"/>
  <c r="K38" i="31"/>
  <c r="J15" i="30"/>
  <c r="E17" i="30" s="1"/>
  <c r="Q13" i="29"/>
  <c r="K16" i="20"/>
  <c r="E15" i="21"/>
  <c r="E23" i="21"/>
  <c r="E19" i="21"/>
  <c r="E25" i="21"/>
  <c r="E21" i="21"/>
  <c r="E17" i="21"/>
  <c r="G36" i="9"/>
  <c r="G33" i="9"/>
  <c r="G35" i="9"/>
  <c r="G31" i="9"/>
  <c r="M22" i="11" a="1"/>
  <c r="M22" i="11" s="1"/>
  <c r="J22" i="11" s="1"/>
  <c r="M20" i="11" a="1"/>
  <c r="M18" i="11" a="1"/>
  <c r="M21" i="11" a="1"/>
  <c r="M21" i="11" s="1"/>
  <c r="J21" i="11" s="1"/>
  <c r="M19" i="11" a="1"/>
  <c r="M19" i="11" s="1"/>
  <c r="J19" i="11" s="1"/>
  <c r="J22" i="30"/>
  <c r="E27" i="30" s="1"/>
  <c r="M20" i="11"/>
  <c r="J20" i="11" s="1"/>
  <c r="M18" i="11"/>
  <c r="J18" i="11" s="1"/>
  <c r="I20" i="8"/>
  <c r="I19" i="8"/>
  <c r="I18" i="8"/>
  <c r="I17" i="8"/>
  <c r="I16" i="8"/>
  <c r="K28" i="31"/>
  <c r="K24" i="31"/>
  <c r="I15" i="8"/>
  <c r="I14" i="8"/>
  <c r="I13" i="8"/>
  <c r="I12" i="8"/>
  <c r="K27" i="9" s="1"/>
  <c r="I11" i="8"/>
  <c r="L20" i="26"/>
  <c r="S20" i="26" s="1"/>
  <c r="S21" i="26"/>
  <c r="R20" i="26"/>
  <c r="R67" i="26" s="1"/>
  <c r="J23" i="36" s="1"/>
  <c r="U16" i="26"/>
  <c r="T18" i="26"/>
  <c r="T67" i="26" s="1"/>
  <c r="J25" i="36" s="1"/>
  <c r="S17" i="26"/>
  <c r="U19" i="26"/>
  <c r="J15" i="32"/>
  <c r="I12" i="24"/>
  <c r="I15" i="25" s="1"/>
  <c r="J15" i="25"/>
  <c r="K11" i="20"/>
  <c r="I13" i="21" s="1"/>
  <c r="J12" i="21"/>
  <c r="K12" i="15"/>
  <c r="K41" i="31"/>
  <c r="I40" i="8"/>
  <c r="K13" i="9"/>
  <c r="I16" i="15"/>
  <c r="K39" i="31"/>
  <c r="J19" i="32"/>
  <c r="J21" i="30"/>
  <c r="E26" i="30" s="1"/>
  <c r="J20" i="30"/>
  <c r="E24" i="30" s="1"/>
  <c r="I17" i="32"/>
  <c r="J17" i="21"/>
  <c r="J9" i="14"/>
  <c r="K17" i="15" s="1"/>
  <c r="I17" i="15" s="1"/>
  <c r="S67" i="26"/>
  <c r="J24" i="36" s="1"/>
  <c r="U67" i="26"/>
  <c r="J26" i="36" s="1"/>
  <c r="J16" i="21"/>
  <c r="L17" i="28"/>
  <c r="J12" i="35"/>
  <c r="J21" i="32"/>
  <c r="J14" i="19"/>
  <c r="J13" i="21"/>
  <c r="I15" i="21"/>
  <c r="I20" i="32"/>
  <c r="K20" i="9"/>
  <c r="I17" i="21"/>
  <c r="L16" i="28"/>
  <c r="J20" i="32"/>
  <c r="J14" i="21"/>
  <c r="J15" i="21"/>
  <c r="I18" i="32"/>
  <c r="I21" i="32"/>
  <c r="J17" i="32"/>
  <c r="J18" i="32"/>
  <c r="I14" i="21"/>
  <c r="I16" i="21"/>
  <c r="K17" i="35"/>
  <c r="F25" i="35" s="1"/>
  <c r="I22" i="30"/>
  <c r="J14" i="35"/>
  <c r="J16" i="35"/>
  <c r="J18" i="35"/>
  <c r="K14" i="35"/>
  <c r="F19" i="35" s="1"/>
  <c r="K16" i="35"/>
  <c r="F23" i="35" s="1"/>
  <c r="K19" i="35"/>
  <c r="F29" i="35" s="1"/>
  <c r="J15" i="35"/>
  <c r="J17" i="35"/>
  <c r="J19" i="35"/>
  <c r="K15" i="35"/>
  <c r="F21" i="35" s="1"/>
  <c r="K18" i="35"/>
  <c r="F27" i="35" s="1"/>
  <c r="K40" i="31"/>
  <c r="I19" i="32"/>
  <c r="K13" i="31"/>
  <c r="K15" i="31"/>
  <c r="I18" i="30"/>
  <c r="I19" i="30"/>
  <c r="I21" i="30"/>
  <c r="J18" i="30"/>
  <c r="E21" i="30" s="1"/>
  <c r="J19" i="30"/>
  <c r="E23" i="30" s="1"/>
  <c r="I20" i="30"/>
  <c r="U23" i="33"/>
  <c r="N16" i="26"/>
  <c r="N17" i="26"/>
  <c r="N18" i="26"/>
  <c r="N19" i="26"/>
  <c r="N20" i="26"/>
  <c r="N21" i="26"/>
  <c r="N22" i="26"/>
  <c r="Y22" i="26" s="1"/>
  <c r="N23" i="26"/>
  <c r="Z23" i="26" s="1"/>
  <c r="N24" i="26"/>
  <c r="Z24" i="26" s="1"/>
  <c r="K18" i="31"/>
  <c r="K20" i="31"/>
  <c r="J13" i="19"/>
  <c r="I16" i="19"/>
  <c r="I11" i="19"/>
  <c r="I12" i="19"/>
  <c r="I13" i="19"/>
  <c r="I14" i="19"/>
  <c r="I15" i="19"/>
  <c r="J21" i="17"/>
  <c r="E27" i="17" s="1"/>
  <c r="J19" i="17"/>
  <c r="E23" i="17" s="1"/>
  <c r="J17" i="17"/>
  <c r="E19" i="17" s="1"/>
  <c r="J16" i="17"/>
  <c r="J18" i="17"/>
  <c r="I15" i="17"/>
  <c r="K18" i="9"/>
  <c r="K12" i="31"/>
  <c r="K14" i="31"/>
  <c r="I29" i="32" s="1"/>
  <c r="K16" i="31"/>
  <c r="I15" i="30"/>
  <c r="J17" i="25"/>
  <c r="J19" i="25"/>
  <c r="I20" i="17"/>
  <c r="J15" i="11"/>
  <c r="I12" i="21" l="1"/>
  <c r="I28" i="32"/>
  <c r="G24" i="9"/>
  <c r="G19" i="9"/>
  <c r="I21" i="17"/>
  <c r="I17" i="17"/>
  <c r="E32" i="32"/>
  <c r="E21" i="32"/>
  <c r="E34" i="32"/>
  <c r="E23" i="32"/>
  <c r="E24" i="32"/>
  <c r="E35" i="32"/>
  <c r="E22" i="32"/>
  <c r="E33" i="32"/>
  <c r="E20" i="32"/>
  <c r="E31" i="32"/>
  <c r="E18" i="32"/>
  <c r="E29" i="32"/>
  <c r="G26" i="9"/>
  <c r="G14" i="9"/>
  <c r="G23" i="9"/>
  <c r="G21" i="9"/>
  <c r="E25" i="11"/>
  <c r="E23" i="11"/>
  <c r="E21" i="11"/>
  <c r="E29" i="11"/>
  <c r="E27" i="11"/>
  <c r="I28" i="30"/>
  <c r="I26" i="30"/>
  <c r="I29" i="30"/>
  <c r="I27" i="30"/>
  <c r="K25" i="9"/>
  <c r="K22" i="9"/>
  <c r="I19" i="25"/>
  <c r="K15" i="9"/>
  <c r="I17" i="25"/>
  <c r="K19" i="9"/>
  <c r="K21" i="9"/>
  <c r="Y21" i="26"/>
  <c r="X21" i="26"/>
  <c r="X20" i="26"/>
  <c r="W20" i="26"/>
  <c r="W16" i="26"/>
  <c r="Z16" i="26"/>
  <c r="X18" i="26"/>
  <c r="Y18" i="26"/>
  <c r="X19" i="26"/>
  <c r="Z19" i="26"/>
  <c r="Z67" i="26" s="1"/>
  <c r="N26" i="36" s="1"/>
  <c r="W17" i="26"/>
  <c r="X17" i="26"/>
  <c r="I15" i="32"/>
  <c r="I14" i="15"/>
  <c r="K28" i="9"/>
  <c r="K26" i="9"/>
  <c r="I25" i="30"/>
  <c r="I19" i="17"/>
  <c r="I18" i="17"/>
  <c r="E21" i="17"/>
  <c r="I16" i="17"/>
  <c r="E17" i="17"/>
  <c r="I31" i="32"/>
  <c r="I30" i="32"/>
  <c r="I32" i="32"/>
  <c r="K21" i="28"/>
  <c r="J25" i="28"/>
  <c r="K25" i="28"/>
  <c r="J23" i="28"/>
  <c r="J19" i="28"/>
  <c r="K27" i="28"/>
  <c r="K19" i="28"/>
  <c r="J21" i="28"/>
  <c r="K23" i="28"/>
  <c r="J27" i="28"/>
  <c r="I26" i="32"/>
  <c r="J18" i="25"/>
  <c r="I18" i="25" s="1"/>
  <c r="I27" i="28" l="1"/>
  <c r="I21" i="28"/>
  <c r="Y67" i="26"/>
  <c r="N25" i="36" s="1"/>
  <c r="X67" i="26"/>
  <c r="N24" i="36" s="1"/>
  <c r="W67" i="26"/>
  <c r="N23" i="36" s="1"/>
  <c r="I19" i="28"/>
  <c r="I23" i="28"/>
  <c r="I25" i="28"/>
</calcChain>
</file>

<file path=xl/sharedStrings.xml><?xml version="1.0" encoding="utf-8"?>
<sst xmlns="http://schemas.openxmlformats.org/spreadsheetml/2006/main" count="398" uniqueCount="225">
  <si>
    <t>c. All white shaded cells are locked.</t>
  </si>
  <si>
    <t>Measure 1</t>
  </si>
  <si>
    <t>Name of Participant Exiting Mental Health Court</t>
  </si>
  <si>
    <t>Violation of Probation</t>
  </si>
  <si>
    <t xml:space="preserve">Felony </t>
  </si>
  <si>
    <t>Misdemeanor</t>
  </si>
  <si>
    <t>At least One Arrest During MHC Participation</t>
  </si>
  <si>
    <t>Administrative Closure</t>
  </si>
  <si>
    <t>Discharged</t>
  </si>
  <si>
    <t xml:space="preserve">  </t>
  </si>
  <si>
    <t>Ordinance Violation/Summary Offense</t>
  </si>
  <si>
    <t>Data Input</t>
  </si>
  <si>
    <t xml:space="preserve">Type of Exit </t>
  </si>
  <si>
    <t>Measure 2</t>
  </si>
  <si>
    <t>Percent Attended</t>
  </si>
  <si>
    <t xml:space="preserve"> </t>
  </si>
  <si>
    <t>Measure 3</t>
  </si>
  <si>
    <t>Number of Days Between Arrest and Referral to MHC</t>
  </si>
  <si>
    <t>Active</t>
  </si>
  <si>
    <t>Instructions</t>
  </si>
  <si>
    <t xml:space="preserve">b. Enter data in the orange cells below and then proceed to the respective "Input" sheets for further input. </t>
  </si>
  <si>
    <t>Measure 4</t>
  </si>
  <si>
    <t>Percent of Sample</t>
  </si>
  <si>
    <t>N Size</t>
  </si>
  <si>
    <t>Total</t>
  </si>
  <si>
    <t>Measure 5</t>
  </si>
  <si>
    <t>Name of Participant in Mental Health Court</t>
  </si>
  <si>
    <t xml:space="preserve">Active or Type of Exit </t>
  </si>
  <si>
    <t>Total Cohort Size</t>
  </si>
  <si>
    <t>Measure 6</t>
  </si>
  <si>
    <t>Total Cohort</t>
  </si>
  <si>
    <t>Measure 7</t>
  </si>
  <si>
    <t>Time from Referral to Admission</t>
  </si>
  <si>
    <t>Number of Days Between Referral and Admission to MHC</t>
  </si>
  <si>
    <t>Measure 8</t>
  </si>
  <si>
    <t>Measure 10</t>
  </si>
  <si>
    <t>Number of Hours Between Arrest and Notification of MHC</t>
  </si>
  <si>
    <t xml:space="preserve">Average Number of Hours Until MHC Was Notified of an Arrest </t>
  </si>
  <si>
    <t>% Greater than 48 Hours</t>
  </si>
  <si>
    <t>Measure 11</t>
  </si>
  <si>
    <t>Background Information: Risk-Need-Responsivity (RNR) Quadrant</t>
  </si>
  <si>
    <t>Results</t>
  </si>
  <si>
    <t>Scored as a "1" if Participant data is above the Average</t>
  </si>
  <si>
    <t>Supervision Contacts</t>
  </si>
  <si>
    <t>Service Contacts</t>
  </si>
  <si>
    <t>Service</t>
  </si>
  <si>
    <t>Participant Name</t>
  </si>
  <si>
    <t>Risk-Need-Responsivity (RNR) Quadrant</t>
  </si>
  <si>
    <t>Supervision Contacts Per Quarter</t>
  </si>
  <si>
    <t>Units of Service Per Quarter</t>
  </si>
  <si>
    <t>Supervision Score</t>
  </si>
  <si>
    <t>Service Score</t>
  </si>
  <si>
    <t>Number of Participants (N)</t>
  </si>
  <si>
    <t>Average Units</t>
  </si>
  <si>
    <t>% of Participants Above the Average</t>
  </si>
  <si>
    <t>1 = Low CR/Low FI</t>
  </si>
  <si>
    <t>2 = Low CR/High FI</t>
  </si>
  <si>
    <t>3 = High CR/Low FI</t>
  </si>
  <si>
    <t>4 = High CR/High FI</t>
  </si>
  <si>
    <t>Average</t>
  </si>
  <si>
    <t>Measure 12</t>
  </si>
  <si>
    <t>The way my case was handled was fair.</t>
  </si>
  <si>
    <t>The judge listened to my side of the story before he or she made a decision.</t>
  </si>
  <si>
    <t>The judge had the information necessary to make good decisions about my case.</t>
  </si>
  <si>
    <t>I was treated the same as everyone else.</t>
  </si>
  <si>
    <t>I was treated respectfully during my time in MHC.</t>
  </si>
  <si>
    <t>Questions Answered Agree or Strongly Agree</t>
  </si>
  <si>
    <t xml:space="preserve">Percent </t>
  </si>
  <si>
    <t>Measure 13</t>
  </si>
  <si>
    <t>Percent Correctly Answered</t>
  </si>
  <si>
    <t>Measure 14</t>
  </si>
  <si>
    <t>Type of Exit</t>
  </si>
  <si>
    <t>Percent Recidivism in Year 1</t>
  </si>
  <si>
    <t>Percent Recidivism in Years 1 or 2</t>
  </si>
  <si>
    <t>Measure 9</t>
  </si>
  <si>
    <t>MHC Team Member/Agency</t>
  </si>
  <si>
    <t>Meeting #1</t>
  </si>
  <si>
    <t>Meeting #2</t>
  </si>
  <si>
    <t>Meeting #3</t>
  </si>
  <si>
    <t>Meeting #4</t>
  </si>
  <si>
    <t>Cohort Size</t>
  </si>
  <si>
    <t>H-H</t>
  </si>
  <si>
    <t>H-NH</t>
  </si>
  <si>
    <t>NH-H</t>
  </si>
  <si>
    <t>NH-NH</t>
  </si>
  <si>
    <t>Percent</t>
  </si>
  <si>
    <t>Number of Days in MHC</t>
  </si>
  <si>
    <t>Strongly Agree</t>
  </si>
  <si>
    <t>Agree</t>
  </si>
  <si>
    <t xml:space="preserve">A. Housing </t>
  </si>
  <si>
    <t xml:space="preserve">B. Medication </t>
  </si>
  <si>
    <t xml:space="preserve">C. Mental Health Symptoms </t>
  </si>
  <si>
    <t xml:space="preserve">E. Medical Problems </t>
  </si>
  <si>
    <t>Successful Completion</t>
  </si>
  <si>
    <t xml:space="preserve">Withdrew While in Compliance </t>
  </si>
  <si>
    <t>Transferred to Another Treatment Court</t>
  </si>
  <si>
    <t>A.  This Excel workbook contains a series of spreadsheet tools encompassing all 14 Mental Health Court Performance Measures.</t>
  </si>
  <si>
    <t>G.  The "Graphic" worksheets are automatically completed.</t>
  </si>
  <si>
    <t>E.  Begin by entering data into the input sections below.</t>
  </si>
  <si>
    <t xml:space="preserve">F.  Once the common data input is complete, go to any of the "Input" sheets to enter additional data, if applicable.  </t>
  </si>
  <si>
    <t>Number that Responded</t>
  </si>
  <si>
    <t>D.  For Measures 5, 6, 9 and 11, all data input will be made directly on the individual input worksheets.</t>
  </si>
  <si>
    <r>
      <t xml:space="preserve">In-Program Reoffending 
</t>
    </r>
    <r>
      <rPr>
        <b/>
        <sz val="11"/>
        <color theme="0"/>
        <rFont val="Arial"/>
        <family val="2"/>
      </rPr>
      <t>Participant Accountability</t>
    </r>
  </si>
  <si>
    <r>
      <t xml:space="preserve">Retention 
</t>
    </r>
    <r>
      <rPr>
        <b/>
        <sz val="11"/>
        <color theme="0"/>
        <rFont val="Arial"/>
        <family val="2"/>
      </rPr>
      <t>Case Processing</t>
    </r>
  </si>
  <si>
    <r>
      <t xml:space="preserve">Time from Arrest to Referral 
</t>
    </r>
    <r>
      <rPr>
        <b/>
        <sz val="11"/>
        <color theme="0"/>
        <rFont val="Arial"/>
        <family val="2"/>
      </rPr>
      <t>Case Processing</t>
    </r>
  </si>
  <si>
    <r>
      <t xml:space="preserve">Time from Referral to Admission 
</t>
    </r>
    <r>
      <rPr>
        <b/>
        <sz val="11"/>
        <color theme="0"/>
        <rFont val="Arial"/>
        <family val="2"/>
      </rPr>
      <t>Case Processing</t>
    </r>
  </si>
  <si>
    <r>
      <t xml:space="preserve">Team Collaboration 
</t>
    </r>
    <r>
      <rPr>
        <b/>
        <sz val="11"/>
        <color theme="0"/>
        <rFont val="Arial"/>
        <family val="2"/>
      </rPr>
      <t>Collaboration</t>
    </r>
  </si>
  <si>
    <r>
      <t xml:space="preserve">Agency Collaboration 
</t>
    </r>
    <r>
      <rPr>
        <b/>
        <sz val="11"/>
        <color theme="0"/>
        <rFont val="Arial"/>
        <family val="2"/>
      </rPr>
      <t>Collaboration</t>
    </r>
  </si>
  <si>
    <r>
      <t xml:space="preserve">Need-Based Treatment and Supervision 
</t>
    </r>
    <r>
      <rPr>
        <b/>
        <sz val="11"/>
        <color theme="0"/>
        <rFont val="Arial"/>
        <family val="2"/>
      </rPr>
      <t>Individualized and Appropriate Treatment</t>
    </r>
  </si>
  <si>
    <r>
      <t xml:space="preserve">Participant Preparation for Transition 
</t>
    </r>
    <r>
      <rPr>
        <b/>
        <sz val="11"/>
        <color theme="0"/>
        <rFont val="Arial"/>
        <family val="2"/>
      </rPr>
      <t>Aftercare/Post-Exit Transition</t>
    </r>
  </si>
  <si>
    <r>
      <rPr>
        <b/>
        <sz val="18"/>
        <color theme="0"/>
        <rFont val="Arial"/>
        <family val="2"/>
      </rPr>
      <t xml:space="preserve">Need-Based Treatment and Supervision </t>
    </r>
    <r>
      <rPr>
        <b/>
        <sz val="12"/>
        <color theme="0"/>
        <rFont val="Arial"/>
        <family val="2"/>
      </rPr>
      <t xml:space="preserve">
</t>
    </r>
    <r>
      <rPr>
        <b/>
        <sz val="11"/>
        <color theme="0"/>
        <rFont val="Arial"/>
        <family val="2"/>
      </rPr>
      <t>Individualized and Appropriate Treatment</t>
    </r>
  </si>
  <si>
    <r>
      <t xml:space="preserve">Participant Preparation for Transition
</t>
    </r>
    <r>
      <rPr>
        <b/>
        <sz val="11"/>
        <color theme="0"/>
        <rFont val="Arial"/>
        <family val="2"/>
      </rPr>
      <t>Aftercare/Post-Exit Transition</t>
    </r>
  </si>
  <si>
    <t>Interpretation</t>
  </si>
  <si>
    <t xml:space="preserve">Percent of exiting participants with
arrest during participation </t>
  </si>
  <si>
    <t xml:space="preserve">The resulting data will produce a graphical display of each quadrant along service and supervision. Quadrants 3 and 4 represent participants with high criminogenic risk and thus, should report the highest percentage receiving above average supervision (blue bars). Quadrants 2 and 4 represent participants with high functional impairment and should thus report the highest percentage receiving above average service (brown bars). The units of service and the number of participants displayed in the results provide a gauge for dosage and reliability. </t>
  </si>
  <si>
    <t>The average units of service and supervision permit the court to compare across quadrants, and if desired, can be used to compare across other treatment courts, jurisdictions, or time periods. A low number of participants in each quadrant may indicate caution in that one or two values may be disproportionately influential on the reported percentage and thus lower levels of measure reliability. In such a situation, the MHC should consider adjusting the time period for data collection to produce more meaningful data.</t>
  </si>
  <si>
    <t xml:space="preserve">Number Responding = </t>
  </si>
  <si>
    <t>Data Analysis Templates will undergo periodic updates, please see www.ncsc.org/mhcpm for the latest version.</t>
  </si>
  <si>
    <t>Common Inputs for Measures 1, 2, 3, 4, 6, 7, 10, 12, 13, and 14</t>
  </si>
  <si>
    <t>Scheduled Judicial Hearings</t>
  </si>
  <si>
    <t xml:space="preserve">Number </t>
  </si>
  <si>
    <t xml:space="preserve">Excusals </t>
  </si>
  <si>
    <t xml:space="preserve">Net Number </t>
  </si>
  <si>
    <t>Living arrangement at . . .</t>
  </si>
  <si>
    <t>Entry</t>
  </si>
  <si>
    <t>Exit</t>
  </si>
  <si>
    <t>… no longer homeless at exit</t>
  </si>
  <si>
    <t>Homeless at entry</t>
  </si>
  <si>
    <t>Year 1?</t>
  </si>
  <si>
    <t>Year 2?</t>
  </si>
  <si>
    <t>Referral</t>
  </si>
  <si>
    <t>Admission</t>
  </si>
  <si>
    <t>Arrest</t>
  </si>
  <si>
    <t xml:space="preserve">In 24 hours or less </t>
  </si>
  <si>
    <t xml:space="preserve">In 48 hours or less </t>
  </si>
  <si>
    <t>Agree and Strongly Agree</t>
  </si>
  <si>
    <t>Supervision</t>
  </si>
  <si>
    <r>
      <t xml:space="preserve">Participant-Level Satisfaction 
</t>
    </r>
    <r>
      <rPr>
        <b/>
        <sz val="11"/>
        <color theme="0"/>
        <rFont val="Arial"/>
        <family val="2"/>
      </rPr>
      <t>Procedural Fairness</t>
    </r>
  </si>
  <si>
    <r>
      <t xml:space="preserve">Participant-Level Satisfaction 
</t>
    </r>
    <r>
      <rPr>
        <b/>
        <sz val="11"/>
        <color theme="0"/>
        <rFont val="Arial"/>
        <family val="2"/>
      </rPr>
      <t xml:space="preserve">Procedural Fairness </t>
    </r>
  </si>
  <si>
    <t>Average of Participant Questionnaire Scores</t>
  </si>
  <si>
    <r>
      <t xml:space="preserve">Worksheet Instructions
</t>
    </r>
    <r>
      <rPr>
        <sz val="10"/>
        <color indexed="63"/>
        <rFont val="Arial"/>
        <family val="2"/>
      </rPr>
      <t>a. Use this worksheet to enter data not automatically completed by the "Start Here/Common-Input" tab.  
b. Data may only be entered in the orange colored cells.  
c. White shaded cells are automatically populated by formulas. 
d. All white shaded cells are locked.</t>
    </r>
  </si>
  <si>
    <r>
      <t xml:space="preserve">Background Information
</t>
    </r>
    <r>
      <rPr>
        <sz val="10"/>
        <color indexed="63"/>
        <rFont val="Arial"/>
        <family val="2"/>
      </rPr>
      <t xml:space="preserve">
An important aspect of participant accountability is judicial supervision, and research indicates that judicial supervision influences outcomes in certain types of problem-solving courts (e.g., adult drug courts).</t>
    </r>
  </si>
  <si>
    <r>
      <t xml:space="preserve">Worksheet Instructions
</t>
    </r>
    <r>
      <rPr>
        <sz val="10"/>
        <color indexed="63"/>
        <rFont val="Arial"/>
        <family val="2"/>
      </rPr>
      <t xml:space="preserve">
a. Use this worksheet to enter data not automatically completed by the "Start Here/Common-Input" tab. 
b. Data may only be entered in the orange colored cells.  
c. White shaded cells are automatically populated by formulas. 
d. All white shaded cells are locked.</t>
    </r>
  </si>
  <si>
    <r>
      <t xml:space="preserve">Background Information
</t>
    </r>
    <r>
      <rPr>
        <sz val="10"/>
        <color indexed="63"/>
        <rFont val="Arial"/>
        <family val="2"/>
      </rPr>
      <t>Adequate housing promotes participant stability, which is a prerequisite for treatment effectiveness.</t>
    </r>
  </si>
  <si>
    <r>
      <t xml:space="preserve">Interpretation 
</t>
    </r>
    <r>
      <rPr>
        <sz val="10"/>
        <color indexed="63"/>
        <rFont val="Arial"/>
        <family val="2"/>
      </rPr>
      <t>MHCs should strive to achieve stable and safe housing for all participants.  To measure the extent to which MHCs are achieving this goal, review the percentage of participants who were homeless at entry who secured housing at exit.  To put this percentage in  context, it is also important to identify the percentage of the exit cohort who were homeless at admission.  While homelessness is a concern that varies across communities, reducing homelessness through participation in the MHC program is a key, fundamental priority to prepare a participant to be receptive and responsive to mental health services.</t>
    </r>
  </si>
  <si>
    <r>
      <t xml:space="preserve">Interpretation
</t>
    </r>
    <r>
      <rPr>
        <sz val="10"/>
        <color indexed="63"/>
        <rFont val="Arial"/>
        <family val="2"/>
      </rPr>
      <t xml:space="preserve">
Ideally, the court should expect to see most participants successfully complete the program, but it is also useful to compare different cohorts to see if there are drastic changes occurring in the way participants exit the program.</t>
    </r>
  </si>
  <si>
    <r>
      <t xml:space="preserve">Background Information
</t>
    </r>
    <r>
      <rPr>
        <sz val="10"/>
        <color indexed="63"/>
        <rFont val="Arial"/>
        <family val="2"/>
      </rPr>
      <t>Retention is important in MHCs so that participants receive treatment long enough to affect change. High rates of successful completion coupled with low rates of termination are desirable.  The percentage of the admission cohort that fall into each category is calculated at the end of each six-month interval until all participants within the six-month admission cohort have permanently exited the program.</t>
    </r>
  </si>
  <si>
    <r>
      <t xml:space="preserve">Background Information
</t>
    </r>
    <r>
      <rPr>
        <sz val="10"/>
        <color indexed="63"/>
        <rFont val="Arial"/>
        <family val="2"/>
      </rPr>
      <t>While the referral process may not be under the court’s control, it is an important part in obtaining relevant and timely treatment. This is especially true when mentally ill offenders are incarcerated and the risk of decompensation increases. The MHC should work with other relevant agencies to make this time span as short as possible.</t>
    </r>
  </si>
  <si>
    <r>
      <rPr>
        <b/>
        <u/>
        <sz val="10"/>
        <color indexed="63"/>
        <rFont val="Arial"/>
        <family val="2"/>
      </rPr>
      <t>Interpretation</t>
    </r>
    <r>
      <rPr>
        <sz val="10"/>
        <color indexed="63"/>
        <rFont val="Arial"/>
        <family val="2"/>
      </rPr>
      <t xml:space="preserve">
Comparing the time from arrest to referral between exit cohorts can be useful in determining if the court is processing cases at a reasonable rate or if there is some aspect of the referral process that can be improved to reduce this time span.</t>
    </r>
  </si>
  <si>
    <r>
      <t xml:space="preserve">Worksheet Instructions
</t>
    </r>
    <r>
      <rPr>
        <sz val="10"/>
        <color indexed="63"/>
        <rFont val="Arial"/>
        <family val="2"/>
      </rPr>
      <t>a. Use this worksheet to enter data not automatically completed by the "Start Here/Common-Input" tab. 
b. Data may only be entered in the orange colored cells.  
c. White shaded cells are automatically populated by formulas. 
d. All white shaded cells are locked.</t>
    </r>
  </si>
  <si>
    <r>
      <t xml:space="preserve">Background Information 
</t>
    </r>
    <r>
      <rPr>
        <sz val="10"/>
        <color indexed="63"/>
        <rFont val="Arial"/>
        <family val="2"/>
      </rPr>
      <t xml:space="preserve">The span of time between referral and admission is an important component to control the length of time it takes to get a participant into treatment. This measure will identify inefficiencies in the screening and qualification process. The MHC should strive to make this time span as short as possible. </t>
    </r>
  </si>
  <si>
    <r>
      <t xml:space="preserve">Interpretation
</t>
    </r>
    <r>
      <rPr>
        <sz val="10"/>
        <color indexed="63"/>
        <rFont val="Arial"/>
        <family val="2"/>
      </rPr>
      <t>Comparing the time from referral to admission between exit cohorts can be useful in determining if the court is processing cases at a reasonable rate or if there is some aspect of the admission process that can be improved to reduce this time span.</t>
    </r>
  </si>
  <si>
    <r>
      <t xml:space="preserve">Worksheet Instructions
</t>
    </r>
    <r>
      <rPr>
        <sz val="10"/>
        <color indexed="63"/>
        <rFont val="Arial"/>
        <family val="2"/>
      </rPr>
      <t>a. This measure uses all active participants for the basis of evaluation and therefore does not get automatically populated by the "Start Here-Common Input" tab.  
b. Data may only be entered in the orange colored cells.  
c. White shaded cells are automatically populated by formulas.  
d. All white shaded cells are locked.  
e. Select "No Participant" from the drop down menus below if a team member does not anticipate a participant on the docket.</t>
    </r>
  </si>
  <si>
    <r>
      <rPr>
        <b/>
        <u/>
        <sz val="10"/>
        <rFont val="Arial"/>
        <family val="2"/>
      </rPr>
      <t>Interpretation</t>
    </r>
    <r>
      <rPr>
        <sz val="10"/>
        <rFont val="Arial"/>
        <family val="2"/>
      </rPr>
      <t xml:space="preserve">
Each MHC team member or agency is represented by a bar in the graphic. It is unlikely that information is never missing for any participants (i.e., 0% across all bars). The MHC team should explore reasons for high frequencies of missing information on the part of any MHC team member. Explore if there are a lack of resources to enable regular reporting to the court, lack of commitment by the individual or agency, or other barriers to effective communication.</t>
    </r>
  </si>
  <si>
    <r>
      <rPr>
        <b/>
        <u/>
        <sz val="10"/>
        <color indexed="63"/>
        <rFont val="Arial"/>
        <family val="2"/>
      </rPr>
      <t>Background Information</t>
    </r>
    <r>
      <rPr>
        <sz val="10"/>
        <color indexed="63"/>
        <rFont val="Arial"/>
        <family val="2"/>
      </rPr>
      <t xml:space="preserve">
The purpose is to gauge the level of collaboration across the entire MHC team and to identify gaps in information sharing. Collaboration is most effective when each agency and actor in the MHC is aware of the others’ interactions and viewpoints about the participant which leads to a unified supervision and treatment plan. The results will allow the MHC to investigate a lack of resources, lack of commitment by individuals/agencies, or other barriers to effective team collaboration. Drug court research has demonstrated that participation by the full drug court team in pre-docket meetings and hearings leads to improved outcomes.</t>
    </r>
  </si>
  <si>
    <r>
      <t xml:space="preserve">Worksheet Instructions
</t>
    </r>
    <r>
      <rPr>
        <sz val="10"/>
        <color indexed="63"/>
        <rFont val="Arial"/>
        <family val="2"/>
      </rPr>
      <t>a. Use this worksheet to enter data not automatically completed by the "Start Here/Common-Input" tab.  
b. Data may only be entered in the orange colored cells.  
c. White shaded cells are automatically populated by formulas.  
d. All white shaded cells are locked.</t>
    </r>
  </si>
  <si>
    <r>
      <rPr>
        <b/>
        <u/>
        <sz val="10"/>
        <color indexed="63"/>
        <rFont val="Arial"/>
        <family val="2"/>
      </rPr>
      <t>Interpretation</t>
    </r>
    <r>
      <rPr>
        <sz val="10"/>
        <color indexed="63"/>
        <rFont val="Arial"/>
        <family val="2"/>
      </rPr>
      <t xml:space="preserve">
The graphic shows the percentage of arrests for which the MHC was notified in a timely manner. Ideally, the MHC should receive notification of all arrests within 48 hours, sooner if possible, to maintain continuity of MHC program services.</t>
    </r>
  </si>
  <si>
    <r>
      <rPr>
        <b/>
        <u/>
        <sz val="10"/>
        <color indexed="63"/>
        <rFont val="Arial"/>
        <family val="2"/>
      </rPr>
      <t>Background Information</t>
    </r>
    <r>
      <rPr>
        <sz val="10"/>
        <color indexed="63"/>
        <rFont val="Arial"/>
        <family val="2"/>
      </rPr>
      <t xml:space="preserve">
This measure will provide courts with an indicator of the timeliness of information shared by the local law enforcement or jail agency. Arrests disrupt the continuity of services and potentially waste resources used to process the individual if he or she is currently participating in the MHC program. Reduction of the elapsed time is important, in particular for those with mental illnesses, so that services and medication can be maintained during time spent in detention. Effective inter-agency collaboration will improve the effectiveness of the MHC and its operations. The percent of arrests for which the time between arrest and when the MHC representative was notified of the arrest should be minimized. In calculating both standards, within 24 hours and within 48 hours, note that arrests for which the MHC representative was notified within 48 hours of an arrest are inclusive of notifications of arrests made within 24 hours.</t>
    </r>
  </si>
  <si>
    <t xml:space="preserve">
This measure organizes each MHC participant into a 2x2 matrix along the dimensions of functional impairment and criminogenic risk. This measure follows the Risk, Needs, Responsivity (RNR) model to appropriately align participants with the correct level of supervision and appropriate treatment services. Using basic screening and assessment tools, courts will identify which participants fall into each quadrant of the 2x2 matrix:</t>
  </si>
  <si>
    <r>
      <t xml:space="preserve">Worksheet Instructions
</t>
    </r>
    <r>
      <rPr>
        <sz val="10"/>
        <color indexed="63"/>
        <rFont val="Arial"/>
        <family val="2"/>
      </rPr>
      <t xml:space="preserve">a. Use this worksheet to enter data not automatically completed by the "Start Here/Common-Input" tab. 
b. Data may only be entered in the orange colored cells.  
c. White shaded cells are automatically populated by formulas.  
d. All white shaded cells are locked.  </t>
    </r>
  </si>
  <si>
    <r>
      <rPr>
        <b/>
        <u/>
        <sz val="10"/>
        <color indexed="63"/>
        <rFont val="Arial"/>
        <family val="2"/>
      </rPr>
      <t>Interpretation</t>
    </r>
    <r>
      <rPr>
        <sz val="10"/>
        <color indexed="63"/>
        <rFont val="Arial"/>
        <family val="2"/>
      </rPr>
      <t xml:space="preserve">
Reports the extent to which participants, upon exit from the program, are able to articulate contacts for the five key areas. Using these data, the MHC will be able to assess the participants’ extent of preparedness for aftercare and sustainability without court-based supervision.</t>
    </r>
  </si>
  <si>
    <r>
      <rPr>
        <b/>
        <u/>
        <sz val="10"/>
        <color indexed="63"/>
        <rFont val="Arial"/>
        <family val="2"/>
      </rPr>
      <t>Background Information</t>
    </r>
    <r>
      <rPr>
        <sz val="10"/>
        <color indexed="63"/>
        <rFont val="Arial"/>
        <family val="2"/>
      </rPr>
      <t xml:space="preserve">
Aftercare has been identified as an essential element of MHCs. “Case managers . . . help participants prepare for their transition out of the court program by ensuring that needed treatment and services will remain available and accessible after their supervision concludes.”</t>
    </r>
  </si>
  <si>
    <r>
      <t xml:space="preserve">Worksheet Instructions
</t>
    </r>
    <r>
      <rPr>
        <sz val="10"/>
        <color indexed="63"/>
        <rFont val="Arial"/>
        <family val="2"/>
      </rPr>
      <t>a. Use this worksheet to enter data not automatically completed by the "Start Here/Common-Input" tab. 
b. Data may only be entered in the orange colored cells.  
c. White shaded cells are automatically populated by formulas.  
d. All white shaded cells are locked.</t>
    </r>
  </si>
  <si>
    <r>
      <rPr>
        <b/>
        <u/>
        <sz val="10"/>
        <color indexed="63"/>
        <rFont val="Arial"/>
        <family val="2"/>
      </rPr>
      <t>Interpretation</t>
    </r>
    <r>
      <rPr>
        <sz val="10"/>
        <color indexed="63"/>
        <rFont val="Arial"/>
        <family val="2"/>
      </rPr>
      <t xml:space="preserve">
The smaller the value for this percentage, the more public safety is ensured. However, it is expected that the incidence of recidivism will be higher after a two-year time frame than a one-year time frame. The first time the court calculates this measure, that number can be used as a baseline to identify fluctuations in the rates over time.</t>
    </r>
  </si>
  <si>
    <r>
      <t xml:space="preserve">Worksheet Instructions
</t>
    </r>
    <r>
      <rPr>
        <sz val="10"/>
        <color indexed="63"/>
        <rFont val="Arial"/>
        <family val="2"/>
      </rPr>
      <t xml:space="preserve">
a. The first three columns of data in this worksheet are automatically completed by the "Start Here/Common-Input" tab.  
b. The last column is automatically populated based on the presence of a New Offense in the third column.
c. All white shaded cells are locked.</t>
    </r>
  </si>
  <si>
    <t xml:space="preserve">Mental Health Court Performance Measures </t>
  </si>
  <si>
    <t>C.  This ‘Start Here’ worksheet allows the evaluator to enter common information for those measures using an exit cohort (Measures 1, 2, 3, 4, 6, 7, 10, 12, 13, 14).  This information is then carried to the respective ‘Input’ worksheets eliminating the need to re-enter the information on each worksheet.</t>
  </si>
  <si>
    <r>
      <t xml:space="preserve">a. These measures use a common </t>
    </r>
    <r>
      <rPr>
        <u/>
        <sz val="10"/>
        <color indexed="63"/>
        <rFont val="Arial"/>
        <family val="2"/>
      </rPr>
      <t>exit cohort</t>
    </r>
    <r>
      <rPr>
        <sz val="10"/>
        <color indexed="63"/>
        <rFont val="Arial"/>
        <family val="2"/>
      </rPr>
      <t xml:space="preserve"> for the basis of evaluation.</t>
    </r>
  </si>
  <si>
    <r>
      <t xml:space="preserve">Interpretation
</t>
    </r>
    <r>
      <rPr>
        <sz val="10"/>
        <color indexed="63"/>
        <rFont val="Arial"/>
        <family val="2"/>
      </rPr>
      <t>The smaller the percentage of in-program reoffending, the more public safety is ensured. By
disaggregating the data by charge type as well, it is possible to compare if the charges while in
program are less serious than those committed prior to program participation.</t>
    </r>
  </si>
  <si>
    <r>
      <t xml:space="preserve">Background Information
</t>
    </r>
    <r>
      <rPr>
        <sz val="10"/>
        <color indexed="63"/>
        <rFont val="Arial"/>
        <family val="2"/>
      </rPr>
      <t>In-program reoffending serves as an important measure of offender compliance and of the level of supervision provided, and, hence, it is an indicator of public safety.
In-program reoffending is defined as an arrest that occurs between admission and exit, and
which results in the offender being formally charged (excluding traffic citations other than DUI). While the date of arrest must fall between the entry date and exit date, a resulting charge date may come after the participant has exited the program. Participants who are arrested but never formally charged are not considered to have reoffended.
Computing a rate for in-program reoffending requires that arrest and charging records of all participants enrolled in the program be maintained.</t>
    </r>
  </si>
  <si>
    <t>Attended*</t>
  </si>
  <si>
    <r>
      <t xml:space="preserve">Attendance at Scheduled Judicial Status Hearings
</t>
    </r>
    <r>
      <rPr>
        <b/>
        <sz val="11"/>
        <color theme="0"/>
        <rFont val="Arial"/>
        <family val="2"/>
      </rPr>
      <t>Participant Accountability</t>
    </r>
  </si>
  <si>
    <t>* A participant cannot attend more hearings than were scheduled.</t>
  </si>
  <si>
    <r>
      <t xml:space="preserve">Attendance at Scheduled Judicial Status Hearings 
</t>
    </r>
    <r>
      <rPr>
        <b/>
        <sz val="11"/>
        <color theme="0"/>
        <rFont val="Arial"/>
        <family val="2"/>
      </rPr>
      <t>Participant Accountability</t>
    </r>
  </si>
  <si>
    <t>Scheduled Therapeutic Sessions</t>
  </si>
  <si>
    <r>
      <t xml:space="preserve">Living Arrangement
</t>
    </r>
    <r>
      <rPr>
        <b/>
        <sz val="11"/>
        <color theme="0"/>
        <rFont val="Arial"/>
        <family val="2"/>
      </rPr>
      <t>Social Functioning</t>
    </r>
  </si>
  <si>
    <t>… and homeless at exit</t>
  </si>
  <si>
    <r>
      <t xml:space="preserve">Worksheet Instructions  
</t>
    </r>
    <r>
      <rPr>
        <sz val="10"/>
        <color indexed="63"/>
        <rFont val="Arial"/>
        <family val="2"/>
      </rPr>
      <t xml:space="preserve">a. This measure uses an "admissions cohort" for the basis of evaluation and therefore does not get automatically populated by the "Start Here-Common Input" tab. 
b. Data may only be entered in the orange colored cells.  </t>
    </r>
  </si>
  <si>
    <t>Particpants</t>
  </si>
  <si>
    <t>Number of</t>
  </si>
  <si>
    <r>
      <rPr>
        <b/>
        <u/>
        <sz val="10"/>
        <color indexed="63"/>
        <rFont val="Arial"/>
        <family val="2"/>
      </rPr>
      <t>Background Information</t>
    </r>
    <r>
      <rPr>
        <sz val="10"/>
        <color indexed="63"/>
        <rFont val="Arial"/>
        <family val="2"/>
      </rPr>
      <t xml:space="preserve">
This performance measure is an important measure of long-term impact of the court’s program on participant behavior, an important issue for public safety. The time frame for this measure extends through aftercare to the time when the participant is beyond the supervision of the court. It should be contrasted with Measure 1 “In-Program Reoffending,” which measures short-term outcomes. This measure determines the incidence of post-program recidivism (i.e., whether re-offending occurred, yes or no) and not the number of recidivistic events. Post-program recidivism is defined as a conviction on a new charge (excluding traffic offenses other than DUI) after the participant exits the MHC program. </t>
    </r>
  </si>
  <si>
    <t>New Offense While In-Program</t>
  </si>
  <si>
    <r>
      <t xml:space="preserve">Total Time In-Program 
</t>
    </r>
    <r>
      <rPr>
        <b/>
        <sz val="11"/>
        <color theme="0"/>
        <rFont val="Arial"/>
        <family val="2"/>
      </rPr>
      <t>Case Processing</t>
    </r>
  </si>
  <si>
    <r>
      <rPr>
        <b/>
        <u/>
        <sz val="10"/>
        <color indexed="63"/>
        <rFont val="Arial"/>
        <family val="2"/>
      </rPr>
      <t>Interpretation</t>
    </r>
    <r>
      <rPr>
        <sz val="10"/>
        <color indexed="63"/>
        <rFont val="Arial"/>
        <family val="2"/>
      </rPr>
      <t xml:space="preserve">
The graph produces the average total time in-program for the total cohort, as well as disaggregating this information by Type of Exit. Ideally, the court will establish their own target number (based on program characteristics), and the graph can be used to determine if the court meets that target. Note that the number of participants included in each category should be considered when interpreting the data as outliers can have a large impact on the average time.</t>
    </r>
  </si>
  <si>
    <r>
      <t xml:space="preserve">Background Information
</t>
    </r>
    <r>
      <rPr>
        <sz val="10"/>
        <color indexed="63"/>
        <rFont val="Arial"/>
        <family val="2"/>
      </rPr>
      <t xml:space="preserve">The average number of days that participants are in the MHC program is used to assess whether the amount of time is optimal. If this time span is very short, participants may not be receiving enough treatment and care to affect long term improvement. Alternatively, a lengthy time span may indicate ineffective processes or procedures, inhibiting the court from accepting new participants. Courts should establish their own target number since many factors such as legal and mental health eligibility criteria will impact the optimal time in-program. </t>
    </r>
  </si>
  <si>
    <t>Failed to Complete</t>
  </si>
  <si>
    <r>
      <t xml:space="preserve">Post-Program Recidivism 
</t>
    </r>
    <r>
      <rPr>
        <b/>
        <sz val="11"/>
        <color theme="0"/>
        <rFont val="Arial"/>
        <family val="2"/>
      </rPr>
      <t>Aftercare/Post-Exit Transition</t>
    </r>
  </si>
  <si>
    <r>
      <t xml:space="preserve">Worksheet Instructions
</t>
    </r>
    <r>
      <rPr>
        <sz val="10"/>
        <color indexed="63"/>
        <rFont val="Arial"/>
        <family val="2"/>
      </rPr>
      <t xml:space="preserve">a. This measure uses an "admissions cohort" for the basis of evaluation and therefore does not get automatically populated by the "Start Here-Common Input" tab.  
b. Name and Active/Type of Exit are automatically carried over from the Measure 5 input sheet.  
c. Data may only be entered in the orange colored cells.  
d. White shaded cells are automatically populated by formulas. 
e. All white shaded cells are locked. </t>
    </r>
  </si>
  <si>
    <t xml:space="preserve">Admission </t>
  </si>
  <si>
    <r>
      <t xml:space="preserve">Worksheet Instructions
</t>
    </r>
    <r>
      <rPr>
        <sz val="10"/>
        <color indexed="63"/>
        <rFont val="Arial"/>
        <family val="2"/>
      </rPr>
      <t>a. This measure uses all active participants for the basis of evaluation and therefore does not get automatically populated by the "Start Here-Common Input" tab.  
b. Data may only be entered in the orange colored cells.  
c. White shaded cells are automatically populated by formulas. 
d. All white shaded cells are locked.</t>
    </r>
  </si>
  <si>
    <t xml:space="preserve"> Arrest  </t>
  </si>
  <si>
    <t xml:space="preserve"> Notification  </t>
  </si>
  <si>
    <t xml:space="preserve">* Only if co-occurring disorders apply as determined by the MHC </t>
  </si>
  <si>
    <t>D. Substance Abuse*</t>
  </si>
  <si>
    <t>Was Question "Name of contact?" Answered Correctly for…</t>
  </si>
  <si>
    <t xml:space="preserve">Housing </t>
  </si>
  <si>
    <t xml:space="preserve">Medication </t>
  </si>
  <si>
    <t xml:space="preserve">Mental Health Symptoms </t>
  </si>
  <si>
    <t>Substance Abuse*</t>
  </si>
  <si>
    <t xml:space="preserve">Medical Problems </t>
  </si>
  <si>
    <t xml:space="preserve">B.  In addition to this "Start Here" worksheet, there are 28 additional sheets, two per performance measure.  For each performance measure, the first sheet is used to input data required to calculate the measure while the second provides a graphical display of measure. </t>
  </si>
  <si>
    <r>
      <t xml:space="preserve">Interpretation </t>
    </r>
    <r>
      <rPr>
        <sz val="10"/>
        <color indexed="63"/>
        <rFont val="Arial"/>
        <family val="2"/>
      </rPr>
      <t xml:space="preserve">
The graphic shows the average percentage of scheduled status hearings that participants attended calculated for the entire exit cohort. The goal for each participant is 100% attendance.</t>
    </r>
  </si>
  <si>
    <t>Overall attendance at scheduled judicial status hearings</t>
  </si>
  <si>
    <t>Meeting #5</t>
  </si>
  <si>
    <t>Meeting #6</t>
  </si>
  <si>
    <t>Meeting #7</t>
  </si>
  <si>
    <t>Meeting #8</t>
  </si>
  <si>
    <t>Percent of Pre-Docket Meetings Where Information from the MHC Team Member/
Agency is Missing</t>
  </si>
  <si>
    <t>Did the participant recidivate in …</t>
  </si>
  <si>
    <t>Date (mm/dd/yyyy) of…</t>
  </si>
  <si>
    <t>Date and Time 
(mm/dd/yyyy hh:mm am/pm) of:</t>
  </si>
  <si>
    <t>Date and Time (mm/dd/yyyy) of…</t>
  </si>
  <si>
    <r>
      <rPr>
        <b/>
        <u/>
        <sz val="10"/>
        <color indexed="63"/>
        <rFont val="Arial"/>
        <family val="2"/>
      </rPr>
      <t>Interpretation</t>
    </r>
    <r>
      <rPr>
        <sz val="10"/>
        <color indexed="63"/>
        <rFont val="Arial"/>
        <family val="2"/>
      </rPr>
      <t xml:space="preserve">
By separating out those who agree and those who strongly agree from participants who responded differently, the court can determine if there are changes in participant-level satisfaction change over time and gauge overall satisfaction.  While the agree and strongly agree categories are combined in the graphics, courts interested in separating these two categories from one another will have the data available to them in the Input spreadsheet for this measure.</t>
    </r>
  </si>
  <si>
    <r>
      <rPr>
        <b/>
        <u/>
        <sz val="10"/>
        <color indexed="63"/>
        <rFont val="Arial"/>
        <family val="2"/>
      </rPr>
      <t>Background Information</t>
    </r>
    <r>
      <rPr>
        <sz val="10"/>
        <color indexed="63"/>
        <rFont val="Arial"/>
        <family val="2"/>
      </rPr>
      <t xml:space="preserve">
</t>
    </r>
    <r>
      <rPr>
        <sz val="10"/>
        <rFont val="Arial"/>
        <family val="2"/>
      </rPr>
      <t>These questions are used to help assess whether participants view the processes of MHC as fair. Research in problem-solving courts has shown a link between procedural fairness and program outcomes.  The research demonstrates this link by showing that the perception of fairness is often more important than the actual outcome of the case (see e.g., procedural justice) making this measure important in gauging perceived justice by the participant.</t>
    </r>
  </si>
  <si>
    <r>
      <t xml:space="preserve">Attendance at Scheduled Therapeutic Sessions
</t>
    </r>
    <r>
      <rPr>
        <b/>
        <sz val="11"/>
        <color theme="0"/>
        <rFont val="Arial"/>
        <family val="2"/>
      </rPr>
      <t>Participant Accountability</t>
    </r>
  </si>
  <si>
    <r>
      <t xml:space="preserve">Interpretation </t>
    </r>
    <r>
      <rPr>
        <sz val="10"/>
        <color indexed="63"/>
        <rFont val="Arial"/>
        <family val="2"/>
      </rPr>
      <t xml:space="preserve">
The graphic shows the average percentage of scheduled therapy sessions that participants
attended calculated for the entire exit cohort. This performance measure provides a gauge of offender compliance with program rules as well as engagement in treatment.</t>
    </r>
  </si>
  <si>
    <r>
      <t xml:space="preserve">Background Information
</t>
    </r>
    <r>
      <rPr>
        <sz val="10"/>
        <color indexed="63"/>
        <rFont val="Arial"/>
        <family val="2"/>
      </rPr>
      <t xml:space="preserve">
Therapeutic treatment is an essential element of MHCs. Tracking attendance at therapeutic sessions enables the court to see if participants are receiving a sufficient dosage of these services to permit positive outcomes.  Therapeutic sessions include both mental health and substance abuse counseling.</t>
    </r>
  </si>
  <si>
    <t>Overall attendance at scheduled  therapeutic sessions</t>
  </si>
  <si>
    <t xml:space="preserve">N Size </t>
  </si>
  <si>
    <t>Participants</t>
  </si>
  <si>
    <t xml:space="preserve">Participants Responding </t>
  </si>
  <si>
    <r>
      <rPr>
        <sz val="9"/>
        <rFont val="Arial"/>
        <family val="2"/>
      </rPr>
      <t xml:space="preserve">Number of </t>
    </r>
    <r>
      <rPr>
        <u/>
        <sz val="9"/>
        <rFont val="Arial"/>
        <family val="2"/>
      </rPr>
      <t>Participants</t>
    </r>
  </si>
  <si>
    <t>not used</t>
  </si>
  <si>
    <t>Hours</t>
  </si>
  <si>
    <t>not used.  Count of names in name column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</si>
</sst>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0%"/>
    <numFmt numFmtId="165" formatCode="[$-409]m/d/yy\ h:mm\ AM/PM;@"/>
    <numFmt numFmtId="166" formatCode="0.0"/>
    <numFmt numFmtId="167" formatCode="0.000"/>
    <numFmt numFmtId="168" formatCode="m/d/yyyy;@"/>
    <numFmt numFmtId="169" formatCode="[$-409]mm/dd/yyyy\ hh:mm\ AM/PM;@"/>
  </numFmts>
  <fonts count="38" x14ac:knownFonts="1">
    <font>
      <sz val="8"/>
      <name val="Arial"/>
    </font>
    <font>
      <sz val="8"/>
      <name val="Arial"/>
      <family val="2"/>
    </font>
    <font>
      <sz val="8"/>
      <name val="Arial"/>
      <family val="2"/>
    </font>
    <font>
      <b/>
      <sz val="36"/>
      <color indexed="63"/>
      <name val="Arial"/>
      <family val="2"/>
    </font>
    <font>
      <b/>
      <sz val="36"/>
      <color indexed="23"/>
      <name val="Arial"/>
      <family val="2"/>
    </font>
    <font>
      <b/>
      <sz val="10"/>
      <name val="Arial"/>
      <family val="2"/>
    </font>
    <font>
      <sz val="10"/>
      <name val="Arial"/>
      <family val="2"/>
    </font>
    <font>
      <b/>
      <u/>
      <sz val="10"/>
      <color indexed="63"/>
      <name val="Arial"/>
      <family val="2"/>
    </font>
    <font>
      <sz val="10"/>
      <color indexed="63"/>
      <name val="Arial"/>
      <family val="2"/>
    </font>
    <font>
      <b/>
      <u/>
      <sz val="10"/>
      <name val="Arial"/>
      <family val="2"/>
    </font>
    <font>
      <b/>
      <sz val="18"/>
      <color theme="0"/>
      <name val="Arial"/>
      <family val="2"/>
    </font>
    <font>
      <sz val="8"/>
      <color rgb="FFFF0000"/>
      <name val="Arial"/>
      <family val="2"/>
    </font>
    <font>
      <sz val="10"/>
      <color rgb="FFFF0000"/>
      <name val="Arial"/>
      <family val="2"/>
    </font>
    <font>
      <b/>
      <sz val="10"/>
      <color rgb="FFFF0000"/>
      <name val="Arial"/>
      <family val="2"/>
    </font>
    <font>
      <sz val="8"/>
      <name val="Arial"/>
      <family val="2"/>
    </font>
    <font>
      <b/>
      <sz val="10"/>
      <color indexed="23"/>
      <name val="Arial"/>
      <family val="2"/>
    </font>
    <font>
      <b/>
      <sz val="8"/>
      <name val="Arial"/>
      <family val="2"/>
    </font>
    <font>
      <b/>
      <sz val="12"/>
      <color theme="0"/>
      <name val="Arial"/>
      <family val="2"/>
    </font>
    <font>
      <u/>
      <sz val="10"/>
      <color indexed="63"/>
      <name val="Arial"/>
      <family val="2"/>
    </font>
    <font>
      <b/>
      <sz val="10"/>
      <color indexed="63"/>
      <name val="Arial"/>
      <family val="2"/>
    </font>
    <font>
      <sz val="8"/>
      <color theme="0"/>
      <name val="Arial"/>
      <family val="2"/>
    </font>
    <font>
      <b/>
      <u/>
      <sz val="10"/>
      <color theme="0"/>
      <name val="Arial"/>
      <family val="2"/>
    </font>
    <font>
      <sz val="10"/>
      <color theme="0"/>
      <name val="Arial"/>
      <family val="2"/>
    </font>
    <font>
      <b/>
      <sz val="10"/>
      <color theme="0"/>
      <name val="Arial"/>
      <family val="2"/>
    </font>
    <font>
      <sz val="8"/>
      <color rgb="FF12465A"/>
      <name val="Arial"/>
      <family val="2"/>
    </font>
    <font>
      <b/>
      <sz val="8"/>
      <color theme="0"/>
      <name val="Arial"/>
      <family val="2"/>
    </font>
    <font>
      <b/>
      <sz val="11"/>
      <name val="Arial"/>
      <family val="2"/>
    </font>
    <font>
      <b/>
      <sz val="8"/>
      <color rgb="FFFF0000"/>
      <name val="Arial"/>
      <family val="2"/>
    </font>
    <font>
      <sz val="9"/>
      <name val="Arial"/>
      <family val="2"/>
    </font>
    <font>
      <b/>
      <sz val="8"/>
      <color indexed="63"/>
      <name val="Arial"/>
      <family val="2"/>
    </font>
    <font>
      <b/>
      <sz val="36"/>
      <color theme="0"/>
      <name val="Arial"/>
      <family val="2"/>
    </font>
    <font>
      <b/>
      <sz val="11"/>
      <color theme="0"/>
      <name val="Arial"/>
      <family val="2"/>
    </font>
    <font>
      <sz val="11"/>
      <name val="Arial"/>
      <family val="2"/>
    </font>
    <font>
      <sz val="20"/>
      <color indexed="9"/>
      <name val="Arial"/>
      <family val="2"/>
    </font>
    <font>
      <sz val="20"/>
      <name val="Arial"/>
      <family val="2"/>
    </font>
    <font>
      <sz val="8"/>
      <color rgb="FFC00000"/>
      <name val="Arial"/>
      <family val="2"/>
    </font>
    <font>
      <b/>
      <sz val="9"/>
      <name val="Arial"/>
      <family val="2"/>
    </font>
    <font>
      <u/>
      <sz val="9"/>
      <name val="Arial"/>
      <family val="2"/>
    </font>
  </fonts>
  <fills count="11">
    <fill>
      <patternFill patternType="none"/>
    </fill>
    <fill>
      <patternFill patternType="gray125"/>
    </fill>
    <fill>
      <patternFill patternType="solid">
        <fgColor theme="0"/>
        <bgColor indexed="64"/>
      </patternFill>
    </fill>
    <fill>
      <patternFill patternType="solid">
        <fgColor rgb="FF004669"/>
        <bgColor indexed="64"/>
      </patternFill>
    </fill>
    <fill>
      <patternFill patternType="solid">
        <fgColor rgb="FFC66934"/>
        <bgColor indexed="64"/>
      </patternFill>
    </fill>
    <fill>
      <patternFill patternType="solid">
        <fgColor theme="9" tint="0.39994506668294322"/>
        <bgColor indexed="64"/>
      </patternFill>
    </fill>
    <fill>
      <patternFill patternType="solid">
        <fgColor rgb="FF004669"/>
        <bgColor rgb="FF004669"/>
      </patternFill>
    </fill>
    <fill>
      <patternFill patternType="solid">
        <fgColor rgb="FFFAC090"/>
        <bgColor indexed="64"/>
      </patternFill>
    </fill>
    <fill>
      <patternFill patternType="solid">
        <fgColor rgb="FF00467A"/>
        <bgColor indexed="64"/>
      </patternFill>
    </fill>
    <fill>
      <patternFill patternType="solid">
        <fgColor theme="0"/>
        <bgColor rgb="FF004669"/>
      </patternFill>
    </fill>
    <fill>
      <patternFill patternType="solid">
        <fgColor theme="9" tint="0.39997558519241921"/>
        <bgColor indexed="64"/>
      </patternFill>
    </fill>
  </fills>
  <borders count="20">
    <border>
      <left/>
      <right/>
      <top/>
      <bottom/>
      <diagonal/>
    </border>
    <border>
      <left/>
      <right/>
      <top/>
      <bottom style="medium">
        <color rgb="FF12465A"/>
      </bottom>
      <diagonal/>
    </border>
    <border>
      <left style="medium">
        <color rgb="FF004669"/>
      </left>
      <right style="medium">
        <color rgb="FF004669"/>
      </right>
      <top style="medium">
        <color rgb="FF004669"/>
      </top>
      <bottom style="medium">
        <color rgb="FF004669"/>
      </bottom>
      <diagonal/>
    </border>
    <border>
      <left/>
      <right/>
      <top/>
      <bottom style="medium">
        <color rgb="FF004669"/>
      </bottom>
      <diagonal/>
    </border>
    <border>
      <left style="medium">
        <color rgb="FF004669"/>
      </left>
      <right/>
      <top style="medium">
        <color rgb="FF004669"/>
      </top>
      <bottom/>
      <diagonal/>
    </border>
    <border>
      <left/>
      <right style="medium">
        <color rgb="FF004669"/>
      </right>
      <top style="medium">
        <color rgb="FF004669"/>
      </top>
      <bottom/>
      <diagonal/>
    </border>
    <border>
      <left style="medium">
        <color rgb="FF004669"/>
      </left>
      <right/>
      <top/>
      <bottom/>
      <diagonal/>
    </border>
    <border>
      <left/>
      <right style="medium">
        <color rgb="FF004669"/>
      </right>
      <top/>
      <bottom/>
      <diagonal/>
    </border>
    <border>
      <left style="medium">
        <color rgb="FF004669"/>
      </left>
      <right/>
      <top/>
      <bottom style="medium">
        <color rgb="FF004669"/>
      </bottom>
      <diagonal/>
    </border>
    <border>
      <left/>
      <right style="medium">
        <color rgb="FF004669"/>
      </right>
      <top/>
      <bottom style="medium">
        <color rgb="FF004669"/>
      </bottom>
      <diagonal/>
    </border>
    <border>
      <left/>
      <right/>
      <top style="medium">
        <color rgb="FF004669"/>
      </top>
      <bottom/>
      <diagonal/>
    </border>
    <border>
      <left style="thin">
        <color rgb="FF004669"/>
      </left>
      <right/>
      <top style="thin">
        <color rgb="FF004669"/>
      </top>
      <bottom style="thin">
        <color rgb="FF004669"/>
      </bottom>
      <diagonal/>
    </border>
    <border>
      <left/>
      <right/>
      <top style="thin">
        <color rgb="FF004669"/>
      </top>
      <bottom style="thin">
        <color rgb="FF004669"/>
      </bottom>
      <diagonal/>
    </border>
    <border>
      <left/>
      <right style="thin">
        <color rgb="FF004669"/>
      </right>
      <top style="thin">
        <color rgb="FF004669"/>
      </top>
      <bottom style="thin">
        <color rgb="FF004669"/>
      </bottom>
      <diagonal/>
    </border>
    <border>
      <left/>
      <right/>
      <top style="thin">
        <color rgb="FF004669"/>
      </top>
      <bottom style="medium">
        <color rgb="FF004669"/>
      </bottom>
      <diagonal/>
    </border>
    <border>
      <left style="medium">
        <color rgb="FF004669"/>
      </left>
      <right style="medium">
        <color rgb="FF004669"/>
      </right>
      <top/>
      <bottom/>
      <diagonal/>
    </border>
    <border>
      <left/>
      <right/>
      <top style="medium">
        <color rgb="FF004669"/>
      </top>
      <bottom style="medium">
        <color rgb="FF004669"/>
      </bottom>
      <diagonal/>
    </border>
    <border>
      <left style="medium">
        <color rgb="FF004669"/>
      </left>
      <right/>
      <top style="medium">
        <color rgb="FF004669"/>
      </top>
      <bottom style="medium">
        <color rgb="FF12465A"/>
      </bottom>
      <diagonal/>
    </border>
    <border>
      <left/>
      <right/>
      <top style="medium">
        <color rgb="FF004669"/>
      </top>
      <bottom style="medium">
        <color rgb="FF12465A"/>
      </bottom>
      <diagonal/>
    </border>
    <border>
      <left/>
      <right style="medium">
        <color rgb="FF004669"/>
      </right>
      <top style="medium">
        <color rgb="FF004669"/>
      </top>
      <bottom style="medium">
        <color rgb="FF12465A"/>
      </bottom>
      <diagonal/>
    </border>
  </borders>
  <cellStyleXfs count="5">
    <xf numFmtId="0" fontId="0" fillId="0" borderId="0"/>
    <xf numFmtId="9" fontId="1" fillId="0" borderId="0" applyFont="0" applyFill="0" applyBorder="0" applyAlignment="0" applyProtection="0"/>
    <xf numFmtId="43" fontId="14" fillId="0" borderId="0" applyFont="0" applyFill="0" applyBorder="0" applyAlignment="0" applyProtection="0"/>
    <xf numFmtId="0" fontId="1" fillId="0" borderId="0"/>
    <xf numFmtId="43" fontId="1" fillId="0" borderId="0" applyFont="0" applyFill="0" applyBorder="0" applyAlignment="0" applyProtection="0"/>
  </cellStyleXfs>
  <cellXfs count="501">
    <xf numFmtId="0" fontId="0" fillId="0" borderId="0" xfId="0"/>
    <xf numFmtId="0" fontId="2" fillId="0" borderId="0" xfId="0" applyFont="1" applyFill="1"/>
    <xf numFmtId="0" fontId="2" fillId="0" borderId="0" xfId="0" applyFont="1" applyFill="1" applyProtection="1">
      <protection hidden="1"/>
    </xf>
    <xf numFmtId="0" fontId="0" fillId="0" borderId="0" xfId="0" applyFill="1" applyProtection="1">
      <protection hidden="1"/>
    </xf>
    <xf numFmtId="0" fontId="5" fillId="0" borderId="0" xfId="0" applyFont="1" applyFill="1" applyBorder="1" applyAlignment="1" applyProtection="1">
      <alignment horizontal="center" vertical="center"/>
      <protection hidden="1"/>
    </xf>
    <xf numFmtId="0" fontId="5" fillId="0" borderId="1" xfId="0" applyFont="1" applyFill="1" applyBorder="1" applyAlignment="1" applyProtection="1">
      <alignment horizontal="center" wrapText="1"/>
      <protection hidden="1"/>
    </xf>
    <xf numFmtId="0" fontId="5" fillId="0" borderId="0" xfId="0" quotePrefix="1" applyFont="1" applyFill="1" applyBorder="1" applyAlignment="1" applyProtection="1">
      <alignment horizontal="center" vertical="center"/>
      <protection hidden="1"/>
    </xf>
    <xf numFmtId="0" fontId="5" fillId="0" borderId="3" xfId="0" applyFont="1" applyFill="1" applyBorder="1" applyAlignment="1" applyProtection="1">
      <alignment horizontal="left" wrapText="1"/>
      <protection hidden="1"/>
    </xf>
    <xf numFmtId="0" fontId="5" fillId="0" borderId="3" xfId="0" applyFont="1" applyFill="1" applyBorder="1" applyAlignment="1" applyProtection="1">
      <alignment horizontal="center" wrapText="1"/>
      <protection hidden="1"/>
    </xf>
    <xf numFmtId="0" fontId="6" fillId="5" borderId="2" xfId="0" applyNumberFormat="1" applyFont="1" applyFill="1" applyBorder="1" applyAlignment="1" applyProtection="1">
      <alignment horizontal="center"/>
      <protection locked="0"/>
    </xf>
    <xf numFmtId="0" fontId="1" fillId="0" borderId="0" xfId="0" applyFont="1" applyFill="1" applyProtection="1">
      <protection hidden="1"/>
    </xf>
    <xf numFmtId="0" fontId="2" fillId="0" borderId="7" xfId="0" applyFont="1" applyFill="1" applyBorder="1" applyProtection="1">
      <protection hidden="1"/>
    </xf>
    <xf numFmtId="0" fontId="8" fillId="0" borderId="0" xfId="0" applyFont="1" applyFill="1" applyBorder="1" applyProtection="1">
      <protection hidden="1"/>
    </xf>
    <xf numFmtId="0" fontId="6" fillId="0" borderId="0" xfId="0" applyFont="1" applyFill="1" applyBorder="1" applyAlignment="1" applyProtection="1">
      <alignment horizontal="left"/>
      <protection hidden="1"/>
    </xf>
    <xf numFmtId="0" fontId="9" fillId="0" borderId="0" xfId="0" applyFont="1" applyFill="1" applyBorder="1" applyAlignment="1" applyProtection="1">
      <alignment horizontal="left" vertical="center"/>
      <protection hidden="1"/>
    </xf>
    <xf numFmtId="0" fontId="0" fillId="0" borderId="6" xfId="0" applyFill="1" applyBorder="1" applyProtection="1">
      <protection hidden="1"/>
    </xf>
    <xf numFmtId="0" fontId="0" fillId="0" borderId="0" xfId="0" applyFill="1" applyBorder="1" applyProtection="1">
      <protection hidden="1"/>
    </xf>
    <xf numFmtId="0" fontId="6" fillId="0" borderId="0" xfId="0" applyFont="1" applyFill="1" applyBorder="1" applyProtection="1">
      <protection hidden="1"/>
    </xf>
    <xf numFmtId="0" fontId="4" fillId="0" borderId="0" xfId="0" applyFont="1" applyFill="1" applyBorder="1" applyAlignment="1" applyProtection="1">
      <alignment horizontal="center" textRotation="90"/>
      <protection hidden="1"/>
    </xf>
    <xf numFmtId="0" fontId="5" fillId="0" borderId="0" xfId="0" applyFont="1" applyFill="1" applyBorder="1" applyAlignment="1" applyProtection="1">
      <alignment horizontal="center"/>
      <protection hidden="1"/>
    </xf>
    <xf numFmtId="0" fontId="2" fillId="0" borderId="3" xfId="0" applyFont="1" applyFill="1" applyBorder="1" applyProtection="1">
      <protection hidden="1"/>
    </xf>
    <xf numFmtId="0" fontId="1" fillId="0" borderId="0" xfId="0" applyFont="1" applyFill="1"/>
    <xf numFmtId="0" fontId="1" fillId="0" borderId="3" xfId="0" applyFont="1" applyFill="1" applyBorder="1" applyProtection="1">
      <protection hidden="1"/>
    </xf>
    <xf numFmtId="0" fontId="1" fillId="0" borderId="0" xfId="3" applyFont="1" applyFill="1" applyProtection="1"/>
    <xf numFmtId="0" fontId="1" fillId="0" borderId="0" xfId="3" applyFont="1" applyFill="1"/>
    <xf numFmtId="0" fontId="1" fillId="0" borderId="0" xfId="3" applyFill="1" applyProtection="1">
      <protection hidden="1"/>
    </xf>
    <xf numFmtId="0" fontId="1" fillId="0" borderId="0" xfId="3" applyFill="1" applyAlignment="1" applyProtection="1">
      <alignment horizontal="center"/>
      <protection hidden="1"/>
    </xf>
    <xf numFmtId="0" fontId="1" fillId="0" borderId="0" xfId="3" applyFill="1" applyAlignment="1">
      <alignment horizontal="center"/>
    </xf>
    <xf numFmtId="0" fontId="1" fillId="0" borderId="0" xfId="3" applyFill="1"/>
    <xf numFmtId="0" fontId="7" fillId="0" borderId="4" xfId="3" applyFont="1" applyFill="1" applyBorder="1" applyProtection="1">
      <protection hidden="1"/>
    </xf>
    <xf numFmtId="0" fontId="7" fillId="0" borderId="5" xfId="3" applyFont="1" applyFill="1" applyBorder="1" applyProtection="1">
      <protection hidden="1"/>
    </xf>
    <xf numFmtId="0" fontId="7" fillId="0" borderId="6" xfId="3" applyFont="1" applyFill="1" applyBorder="1" applyProtection="1">
      <protection hidden="1"/>
    </xf>
    <xf numFmtId="0" fontId="7" fillId="0" borderId="0" xfId="3" applyFont="1" applyFill="1" applyBorder="1" applyProtection="1">
      <protection hidden="1"/>
    </xf>
    <xf numFmtId="0" fontId="8" fillId="0" borderId="6" xfId="3" applyFont="1" applyFill="1" applyBorder="1" applyProtection="1">
      <protection hidden="1"/>
    </xf>
    <xf numFmtId="0" fontId="8" fillId="0" borderId="0" xfId="3" applyFont="1" applyFill="1" applyBorder="1" applyProtection="1">
      <protection hidden="1"/>
    </xf>
    <xf numFmtId="0" fontId="8" fillId="0" borderId="8" xfId="3" applyFont="1" applyFill="1" applyBorder="1" applyProtection="1">
      <protection hidden="1"/>
    </xf>
    <xf numFmtId="0" fontId="8" fillId="0" borderId="3" xfId="3" applyFont="1" applyFill="1" applyBorder="1" applyProtection="1">
      <protection hidden="1"/>
    </xf>
    <xf numFmtId="0" fontId="8" fillId="0" borderId="9" xfId="3" applyFont="1" applyFill="1" applyBorder="1" applyProtection="1">
      <protection hidden="1"/>
    </xf>
    <xf numFmtId="0" fontId="1" fillId="0" borderId="4" xfId="3" applyFill="1" applyBorder="1" applyAlignment="1" applyProtection="1">
      <alignment horizontal="center"/>
      <protection hidden="1"/>
    </xf>
    <xf numFmtId="0" fontId="1" fillId="0" borderId="10" xfId="3" applyFill="1" applyBorder="1" applyAlignment="1" applyProtection="1">
      <alignment horizontal="center"/>
      <protection hidden="1"/>
    </xf>
    <xf numFmtId="0" fontId="1" fillId="0" borderId="5" xfId="3" applyFill="1" applyBorder="1" applyAlignment="1" applyProtection="1">
      <alignment horizontal="center"/>
      <protection hidden="1"/>
    </xf>
    <xf numFmtId="0" fontId="1" fillId="0" borderId="7" xfId="3" applyFill="1" applyBorder="1" applyAlignment="1" applyProtection="1">
      <alignment horizontal="center"/>
      <protection hidden="1"/>
    </xf>
    <xf numFmtId="0" fontId="6" fillId="0" borderId="6" xfId="3" applyFont="1" applyFill="1" applyBorder="1" applyAlignment="1" applyProtection="1">
      <alignment horizontal="left"/>
      <protection hidden="1"/>
    </xf>
    <xf numFmtId="0" fontId="6" fillId="0" borderId="0" xfId="3" applyFont="1" applyFill="1" applyBorder="1" applyAlignment="1" applyProtection="1">
      <alignment horizontal="left"/>
      <protection hidden="1"/>
    </xf>
    <xf numFmtId="0" fontId="6" fillId="0" borderId="7" xfId="3" applyFont="1" applyFill="1" applyBorder="1" applyAlignment="1" applyProtection="1">
      <alignment horizontal="center"/>
      <protection hidden="1"/>
    </xf>
    <xf numFmtId="0" fontId="1" fillId="0" borderId="6" xfId="3" applyFont="1" applyFill="1" applyBorder="1" applyAlignment="1" applyProtection="1">
      <alignment horizontal="center"/>
      <protection hidden="1"/>
    </xf>
    <xf numFmtId="0" fontId="1" fillId="0" borderId="0" xfId="3" applyFont="1" applyFill="1" applyBorder="1" applyAlignment="1" applyProtection="1">
      <alignment horizontal="center"/>
      <protection hidden="1"/>
    </xf>
    <xf numFmtId="0" fontId="1" fillId="0" borderId="6" xfId="3" applyFont="1" applyFill="1" applyBorder="1" applyProtection="1">
      <protection hidden="1"/>
    </xf>
    <xf numFmtId="0" fontId="1" fillId="0" borderId="0" xfId="3" applyFont="1" applyFill="1" applyBorder="1" applyProtection="1">
      <protection hidden="1"/>
    </xf>
    <xf numFmtId="0" fontId="1" fillId="0" borderId="7" xfId="3" applyFont="1" applyFill="1" applyBorder="1" applyProtection="1">
      <protection hidden="1"/>
    </xf>
    <xf numFmtId="0" fontId="3" fillId="0" borderId="0" xfId="3" applyFont="1" applyFill="1" applyAlignment="1" applyProtection="1">
      <alignment horizontal="center" textRotation="90"/>
      <protection hidden="1"/>
    </xf>
    <xf numFmtId="0" fontId="1" fillId="0" borderId="0" xfId="3" applyFont="1" applyFill="1" applyProtection="1">
      <protection hidden="1"/>
    </xf>
    <xf numFmtId="0" fontId="6" fillId="0" borderId="0" xfId="3" applyFont="1" applyFill="1" applyProtection="1">
      <protection hidden="1"/>
    </xf>
    <xf numFmtId="0" fontId="6" fillId="5" borderId="2" xfId="0" applyFont="1" applyFill="1" applyBorder="1" applyAlignment="1" applyProtection="1">
      <alignment horizontal="left"/>
      <protection locked="0"/>
    </xf>
    <xf numFmtId="0" fontId="1" fillId="2" borderId="0" xfId="3" applyFill="1" applyProtection="1">
      <protection hidden="1"/>
    </xf>
    <xf numFmtId="0" fontId="1" fillId="2" borderId="0" xfId="3" applyFill="1" applyAlignment="1" applyProtection="1">
      <alignment horizontal="center"/>
      <protection hidden="1"/>
    </xf>
    <xf numFmtId="0" fontId="1" fillId="0" borderId="4" xfId="3" applyFill="1" applyBorder="1" applyProtection="1">
      <protection hidden="1"/>
    </xf>
    <xf numFmtId="0" fontId="1" fillId="0" borderId="10" xfId="3" applyFill="1" applyBorder="1" applyProtection="1">
      <protection hidden="1"/>
    </xf>
    <xf numFmtId="0" fontId="1" fillId="0" borderId="5" xfId="3" applyFill="1" applyBorder="1" applyProtection="1">
      <protection hidden="1"/>
    </xf>
    <xf numFmtId="0" fontId="1" fillId="0" borderId="0" xfId="3" applyFill="1" applyBorder="1" applyProtection="1">
      <protection hidden="1"/>
    </xf>
    <xf numFmtId="0" fontId="1" fillId="0" borderId="6" xfId="3" applyFill="1" applyBorder="1" applyProtection="1">
      <protection hidden="1"/>
    </xf>
    <xf numFmtId="0" fontId="1" fillId="0" borderId="7" xfId="3" applyFill="1" applyBorder="1" applyProtection="1">
      <protection hidden="1"/>
    </xf>
    <xf numFmtId="0" fontId="1" fillId="0" borderId="8" xfId="3" applyFill="1" applyBorder="1" applyProtection="1">
      <protection hidden="1"/>
    </xf>
    <xf numFmtId="0" fontId="6" fillId="0" borderId="3" xfId="3" applyFont="1" applyFill="1" applyBorder="1" applyProtection="1">
      <protection hidden="1"/>
    </xf>
    <xf numFmtId="0" fontId="1" fillId="0" borderId="3" xfId="3" applyFill="1" applyBorder="1" applyProtection="1">
      <protection hidden="1"/>
    </xf>
    <xf numFmtId="0" fontId="1" fillId="0" borderId="9" xfId="3" applyFill="1" applyBorder="1" applyProtection="1">
      <protection hidden="1"/>
    </xf>
    <xf numFmtId="0" fontId="1" fillId="0" borderId="0" xfId="3" applyFill="1" applyBorder="1" applyAlignment="1" applyProtection="1">
      <alignment horizontal="center"/>
      <protection hidden="1"/>
    </xf>
    <xf numFmtId="0" fontId="6" fillId="0" borderId="0" xfId="3" applyFont="1" applyFill="1" applyBorder="1" applyAlignment="1" applyProtection="1">
      <alignment horizontal="center"/>
      <protection hidden="1"/>
    </xf>
    <xf numFmtId="0" fontId="6" fillId="0" borderId="0" xfId="3" applyFont="1" applyFill="1" applyBorder="1" applyProtection="1">
      <protection hidden="1"/>
    </xf>
    <xf numFmtId="0" fontId="6" fillId="0" borderId="7" xfId="3" applyFont="1" applyFill="1" applyBorder="1" applyProtection="1">
      <protection hidden="1"/>
    </xf>
    <xf numFmtId="0" fontId="6" fillId="0" borderId="3" xfId="3" applyFont="1" applyFill="1" applyBorder="1" applyAlignment="1" applyProtection="1">
      <alignment horizontal="center"/>
      <protection hidden="1"/>
    </xf>
    <xf numFmtId="0" fontId="1" fillId="0" borderId="0" xfId="3" applyFont="1" applyFill="1" applyAlignment="1" applyProtection="1">
      <alignment horizontal="center"/>
      <protection hidden="1"/>
    </xf>
    <xf numFmtId="0" fontId="3" fillId="0" borderId="10" xfId="3" applyFont="1" applyFill="1" applyBorder="1" applyAlignment="1" applyProtection="1">
      <alignment horizontal="center" textRotation="90"/>
      <protection hidden="1"/>
    </xf>
    <xf numFmtId="0" fontId="4" fillId="0" borderId="10" xfId="3" applyFont="1" applyFill="1" applyBorder="1" applyAlignment="1" applyProtection="1">
      <alignment horizontal="center" textRotation="90"/>
      <protection hidden="1"/>
    </xf>
    <xf numFmtId="0" fontId="1" fillId="0" borderId="10" xfId="3" applyFont="1" applyFill="1" applyBorder="1" applyProtection="1">
      <protection hidden="1"/>
    </xf>
    <xf numFmtId="0" fontId="1" fillId="0" borderId="5" xfId="3" applyFont="1" applyFill="1" applyBorder="1" applyProtection="1">
      <protection hidden="1"/>
    </xf>
    <xf numFmtId="0" fontId="9" fillId="0" borderId="0" xfId="3" applyFont="1" applyFill="1" applyBorder="1" applyAlignment="1" applyProtection="1">
      <alignment horizontal="left" vertical="center"/>
      <protection hidden="1"/>
    </xf>
    <xf numFmtId="0" fontId="4" fillId="0" borderId="0" xfId="3" applyFont="1" applyFill="1" applyBorder="1" applyAlignment="1" applyProtection="1">
      <alignment horizontal="center" textRotation="90"/>
      <protection hidden="1"/>
    </xf>
    <xf numFmtId="0" fontId="5" fillId="0" borderId="0" xfId="3" quotePrefix="1" applyFont="1" applyFill="1" applyBorder="1" applyAlignment="1" applyProtection="1">
      <alignment horizontal="center" vertical="center"/>
      <protection hidden="1"/>
    </xf>
    <xf numFmtId="0" fontId="5" fillId="0" borderId="3" xfId="3" applyFont="1" applyFill="1" applyBorder="1" applyAlignment="1" applyProtection="1">
      <alignment horizontal="left" wrapText="1"/>
      <protection hidden="1"/>
    </xf>
    <xf numFmtId="0" fontId="5" fillId="0" borderId="0" xfId="3" applyFont="1" applyFill="1" applyBorder="1" applyAlignment="1" applyProtection="1">
      <alignment horizontal="center" vertical="center"/>
      <protection hidden="1"/>
    </xf>
    <xf numFmtId="0" fontId="5" fillId="0" borderId="1" xfId="3" applyFont="1" applyFill="1" applyBorder="1" applyAlignment="1" applyProtection="1">
      <alignment horizontal="center" wrapText="1"/>
      <protection hidden="1"/>
    </xf>
    <xf numFmtId="0" fontId="5" fillId="0" borderId="3" xfId="3" applyFont="1" applyFill="1" applyBorder="1" applyAlignment="1" applyProtection="1">
      <alignment horizontal="center" wrapText="1"/>
      <protection hidden="1"/>
    </xf>
    <xf numFmtId="0" fontId="5" fillId="2" borderId="0" xfId="3" applyFont="1" applyFill="1" applyBorder="1" applyAlignment="1" applyProtection="1">
      <alignment horizontal="center" vertical="center"/>
      <protection hidden="1"/>
    </xf>
    <xf numFmtId="0" fontId="5" fillId="0" borderId="0" xfId="3" applyFont="1" applyFill="1" applyBorder="1" applyAlignment="1" applyProtection="1">
      <alignment horizontal="center" wrapText="1"/>
      <protection hidden="1"/>
    </xf>
    <xf numFmtId="0" fontId="6" fillId="0" borderId="0" xfId="3" applyFont="1" applyFill="1"/>
    <xf numFmtId="0" fontId="5" fillId="0" borderId="0" xfId="3" applyFont="1" applyFill="1" applyBorder="1" applyAlignment="1" applyProtection="1">
      <alignment horizontal="center"/>
      <protection hidden="1"/>
    </xf>
    <xf numFmtId="0" fontId="5" fillId="2" borderId="0" xfId="3" applyFont="1" applyFill="1" applyBorder="1" applyAlignment="1" applyProtection="1">
      <alignment horizontal="center"/>
      <protection hidden="1"/>
    </xf>
    <xf numFmtId="0" fontId="6" fillId="5" borderId="2" xfId="3" applyNumberFormat="1" applyFont="1" applyFill="1" applyBorder="1" applyAlignment="1" applyProtection="1">
      <alignment horizontal="center"/>
      <protection locked="0"/>
    </xf>
    <xf numFmtId="0" fontId="1" fillId="0" borderId="3" xfId="3" applyFont="1" applyFill="1" applyBorder="1" applyProtection="1">
      <protection hidden="1"/>
    </xf>
    <xf numFmtId="0" fontId="1" fillId="2" borderId="3" xfId="3" applyFont="1" applyFill="1" applyBorder="1" applyProtection="1">
      <protection hidden="1"/>
    </xf>
    <xf numFmtId="0" fontId="1" fillId="0" borderId="9" xfId="3" applyFont="1" applyFill="1" applyBorder="1" applyProtection="1">
      <protection hidden="1"/>
    </xf>
    <xf numFmtId="0" fontId="15" fillId="0" borderId="5" xfId="3" applyFont="1" applyFill="1" applyBorder="1" applyAlignment="1" applyProtection="1">
      <alignment horizontal="center" textRotation="90"/>
      <protection hidden="1"/>
    </xf>
    <xf numFmtId="0" fontId="15" fillId="0" borderId="7" xfId="3" applyFont="1" applyFill="1" applyBorder="1" applyAlignment="1" applyProtection="1">
      <alignment horizontal="center" textRotation="90"/>
      <protection hidden="1"/>
    </xf>
    <xf numFmtId="0" fontId="1" fillId="0" borderId="0" xfId="3" applyFont="1" applyFill="1" applyBorder="1" applyAlignment="1" applyProtection="1">
      <alignment horizontal="left" vertical="center"/>
      <protection hidden="1"/>
    </xf>
    <xf numFmtId="0" fontId="16" fillId="0" borderId="0" xfId="3" applyFont="1" applyFill="1" applyProtection="1"/>
    <xf numFmtId="0" fontId="4" fillId="0" borderId="0" xfId="3" applyFont="1" applyFill="1" applyAlignment="1" applyProtection="1">
      <alignment horizontal="center" textRotation="90"/>
      <protection hidden="1"/>
    </xf>
    <xf numFmtId="0" fontId="1" fillId="0" borderId="0" xfId="3" applyFont="1" applyFill="1" applyAlignment="1" applyProtection="1">
      <protection hidden="1"/>
    </xf>
    <xf numFmtId="0" fontId="6" fillId="0" borderId="5" xfId="3" applyFont="1" applyFill="1" applyBorder="1" applyProtection="1">
      <protection hidden="1"/>
    </xf>
    <xf numFmtId="0" fontId="5" fillId="2" borderId="3" xfId="3" applyFont="1" applyFill="1" applyBorder="1" applyAlignment="1" applyProtection="1">
      <alignment horizontal="center" wrapText="1"/>
      <protection hidden="1"/>
    </xf>
    <xf numFmtId="0" fontId="5" fillId="2" borderId="0" xfId="3" applyFont="1" applyFill="1" applyBorder="1" applyAlignment="1" applyProtection="1">
      <alignment horizontal="center" wrapText="1"/>
      <protection hidden="1"/>
    </xf>
    <xf numFmtId="0" fontId="11" fillId="0" borderId="0" xfId="3" applyFont="1" applyFill="1" applyProtection="1"/>
    <xf numFmtId="0" fontId="11" fillId="0" borderId="0" xfId="3" applyFont="1" applyFill="1" applyAlignment="1" applyProtection="1">
      <alignment horizontal="center"/>
      <protection hidden="1"/>
    </xf>
    <xf numFmtId="0" fontId="12" fillId="0" borderId="0" xfId="3" applyFont="1" applyFill="1" applyProtection="1"/>
    <xf numFmtId="0" fontId="11" fillId="0" borderId="0" xfId="3" applyFont="1" applyFill="1" applyProtection="1">
      <protection hidden="1"/>
    </xf>
    <xf numFmtId="0" fontId="4" fillId="0" borderId="4" xfId="3" applyFont="1" applyFill="1" applyBorder="1" applyAlignment="1" applyProtection="1">
      <alignment horizontal="center" textRotation="90"/>
      <protection hidden="1"/>
    </xf>
    <xf numFmtId="0" fontId="4" fillId="0" borderId="6" xfId="3" applyFont="1" applyFill="1" applyBorder="1" applyAlignment="1" applyProtection="1">
      <alignment horizontal="center" textRotation="90"/>
      <protection hidden="1"/>
    </xf>
    <xf numFmtId="0" fontId="5" fillId="0" borderId="7" xfId="3" applyFont="1" applyFill="1" applyBorder="1" applyAlignment="1" applyProtection="1">
      <alignment horizontal="center" vertical="center"/>
      <protection hidden="1"/>
    </xf>
    <xf numFmtId="0" fontId="19" fillId="0" borderId="0" xfId="3" applyFont="1" applyFill="1" applyAlignment="1" applyProtection="1">
      <alignment horizontal="center" textRotation="90"/>
      <protection hidden="1"/>
    </xf>
    <xf numFmtId="0" fontId="1" fillId="0" borderId="8" xfId="3" applyFont="1" applyFill="1" applyBorder="1" applyProtection="1">
      <protection hidden="1"/>
    </xf>
    <xf numFmtId="0" fontId="1" fillId="0" borderId="3" xfId="3" applyFill="1" applyBorder="1" applyAlignment="1" applyProtection="1">
      <alignment horizontal="center"/>
      <protection hidden="1"/>
    </xf>
    <xf numFmtId="0" fontId="20" fillId="0" borderId="0" xfId="3" applyFont="1" applyFill="1"/>
    <xf numFmtId="0" fontId="22" fillId="0" borderId="0" xfId="3" applyFont="1" applyFill="1"/>
    <xf numFmtId="0" fontId="6" fillId="0" borderId="0" xfId="3" applyFont="1" applyFill="1" applyProtection="1"/>
    <xf numFmtId="0" fontId="1" fillId="0" borderId="10" xfId="3" applyFont="1" applyFill="1" applyBorder="1" applyAlignment="1" applyProtection="1">
      <alignment horizontal="center"/>
      <protection hidden="1"/>
    </xf>
    <xf numFmtId="0" fontId="5" fillId="0" borderId="0" xfId="3" applyFont="1" applyFill="1" applyBorder="1" applyAlignment="1" applyProtection="1">
      <alignment horizontal="left" wrapText="1"/>
      <protection hidden="1"/>
    </xf>
    <xf numFmtId="0" fontId="1" fillId="2" borderId="0" xfId="3" applyFont="1" applyFill="1" applyProtection="1">
      <protection hidden="1"/>
    </xf>
    <xf numFmtId="0" fontId="20" fillId="0" borderId="0" xfId="3" applyFont="1" applyFill="1" applyProtection="1"/>
    <xf numFmtId="0" fontId="10" fillId="4" borderId="0" xfId="3" applyFont="1" applyFill="1" applyAlignment="1" applyProtection="1">
      <alignment horizontal="center" vertical="center"/>
      <protection hidden="1"/>
    </xf>
    <xf numFmtId="0" fontId="24" fillId="4" borderId="0" xfId="3" applyFont="1" applyFill="1" applyProtection="1">
      <protection hidden="1"/>
    </xf>
    <xf numFmtId="0" fontId="7" fillId="0" borderId="0" xfId="3" applyFont="1" applyFill="1" applyProtection="1">
      <protection hidden="1"/>
    </xf>
    <xf numFmtId="0" fontId="1" fillId="0" borderId="0" xfId="3" applyFill="1" applyProtection="1"/>
    <xf numFmtId="0" fontId="6" fillId="2" borderId="0" xfId="3" applyFont="1" applyFill="1" applyAlignment="1" applyProtection="1">
      <alignment horizontal="center"/>
      <protection hidden="1"/>
    </xf>
    <xf numFmtId="0" fontId="6" fillId="2" borderId="0" xfId="3" applyFont="1" applyFill="1" applyProtection="1">
      <protection hidden="1"/>
    </xf>
    <xf numFmtId="0" fontId="6" fillId="7" borderId="2" xfId="3" applyNumberFormat="1" applyFont="1" applyFill="1" applyBorder="1" applyAlignment="1" applyProtection="1">
      <alignment horizontal="center"/>
      <protection locked="0"/>
    </xf>
    <xf numFmtId="0" fontId="6" fillId="0" borderId="0" xfId="3" applyNumberFormat="1" applyFont="1" applyFill="1" applyBorder="1" applyAlignment="1" applyProtection="1">
      <alignment horizontal="center"/>
      <protection hidden="1"/>
    </xf>
    <xf numFmtId="0" fontId="6" fillId="2" borderId="2" xfId="3" applyFont="1" applyFill="1" applyBorder="1" applyAlignment="1" applyProtection="1">
      <alignment horizontal="left"/>
      <protection hidden="1"/>
    </xf>
    <xf numFmtId="166" fontId="6" fillId="2" borderId="2" xfId="3" applyNumberFormat="1" applyFont="1" applyFill="1" applyBorder="1" applyAlignment="1" applyProtection="1">
      <alignment horizontal="center"/>
      <protection hidden="1"/>
    </xf>
    <xf numFmtId="0" fontId="16" fillId="0" borderId="0" xfId="3" applyFont="1" applyFill="1" applyBorder="1" applyProtection="1">
      <protection hidden="1"/>
    </xf>
    <xf numFmtId="0" fontId="16" fillId="0" borderId="0" xfId="3" applyFont="1" applyFill="1"/>
    <xf numFmtId="0" fontId="7" fillId="0" borderId="10" xfId="3" applyFont="1" applyFill="1" applyBorder="1" applyAlignment="1" applyProtection="1">
      <protection hidden="1"/>
    </xf>
    <xf numFmtId="0" fontId="1" fillId="0" borderId="6" xfId="3" applyFill="1" applyBorder="1" applyAlignment="1" applyProtection="1">
      <protection hidden="1"/>
    </xf>
    <xf numFmtId="0" fontId="1" fillId="0" borderId="8" xfId="3" applyFill="1" applyBorder="1" applyAlignment="1" applyProtection="1">
      <protection hidden="1"/>
    </xf>
    <xf numFmtId="0" fontId="1" fillId="0" borderId="3" xfId="3" applyFill="1" applyBorder="1" applyAlignment="1" applyProtection="1">
      <protection hidden="1"/>
    </xf>
    <xf numFmtId="0" fontId="6" fillId="0" borderId="10" xfId="3" applyFont="1" applyFill="1" applyBorder="1" applyAlignment="1" applyProtection="1">
      <protection hidden="1"/>
    </xf>
    <xf numFmtId="0" fontId="19" fillId="0" borderId="10" xfId="3" applyFont="1" applyFill="1" applyBorder="1" applyAlignment="1" applyProtection="1">
      <alignment horizontal="center" textRotation="90"/>
      <protection hidden="1"/>
    </xf>
    <xf numFmtId="0" fontId="6" fillId="0" borderId="0" xfId="3" applyFont="1" applyFill="1" applyBorder="1" applyAlignment="1" applyProtection="1">
      <protection hidden="1"/>
    </xf>
    <xf numFmtId="0" fontId="19" fillId="0" borderId="0" xfId="3" applyFont="1" applyFill="1" applyBorder="1" applyAlignment="1" applyProtection="1">
      <alignment horizontal="center" textRotation="90"/>
      <protection hidden="1"/>
    </xf>
    <xf numFmtId="0" fontId="7" fillId="2" borderId="5" xfId="3" applyFont="1" applyFill="1" applyBorder="1" applyProtection="1">
      <protection hidden="1"/>
    </xf>
    <xf numFmtId="0" fontId="1" fillId="2" borderId="9" xfId="3" applyFill="1" applyBorder="1" applyProtection="1">
      <protection hidden="1"/>
    </xf>
    <xf numFmtId="0" fontId="6" fillId="0" borderId="3" xfId="3" applyFont="1" applyFill="1" applyBorder="1" applyAlignment="1" applyProtection="1">
      <protection hidden="1"/>
    </xf>
    <xf numFmtId="0" fontId="1" fillId="0" borderId="0" xfId="3" applyFill="1" applyAlignment="1" applyProtection="1">
      <protection hidden="1"/>
    </xf>
    <xf numFmtId="0" fontId="1" fillId="0" borderId="10" xfId="3" applyFont="1" applyFill="1" applyBorder="1" applyAlignment="1" applyProtection="1">
      <protection hidden="1"/>
    </xf>
    <xf numFmtId="0" fontId="1" fillId="2" borderId="5" xfId="3" applyFont="1" applyFill="1" applyBorder="1" applyAlignment="1" applyProtection="1">
      <protection hidden="1"/>
    </xf>
    <xf numFmtId="0" fontId="6" fillId="2" borderId="0" xfId="3" applyFont="1" applyFill="1" applyBorder="1" applyAlignment="1" applyProtection="1">
      <protection hidden="1"/>
    </xf>
    <xf numFmtId="0" fontId="1" fillId="2" borderId="9" xfId="3" applyFont="1" applyFill="1" applyBorder="1" applyProtection="1">
      <protection hidden="1"/>
    </xf>
    <xf numFmtId="0" fontId="4" fillId="0" borderId="5" xfId="3" applyFont="1" applyFill="1" applyBorder="1" applyAlignment="1" applyProtection="1">
      <alignment horizontal="center" textRotation="90"/>
      <protection hidden="1"/>
    </xf>
    <xf numFmtId="0" fontId="5" fillId="2" borderId="1" xfId="3" applyFont="1" applyFill="1" applyBorder="1" applyAlignment="1" applyProtection="1">
      <alignment horizontal="center" wrapText="1"/>
      <protection hidden="1"/>
    </xf>
    <xf numFmtId="9" fontId="6" fillId="2" borderId="2" xfId="1" applyFont="1" applyFill="1" applyBorder="1" applyAlignment="1" applyProtection="1">
      <alignment horizontal="center"/>
      <protection hidden="1"/>
    </xf>
    <xf numFmtId="49" fontId="6" fillId="5" borderId="2" xfId="0" applyNumberFormat="1" applyFont="1" applyFill="1" applyBorder="1" applyAlignment="1" applyProtection="1">
      <alignment horizontal="center"/>
      <protection locked="0"/>
    </xf>
    <xf numFmtId="0" fontId="6" fillId="2" borderId="0" xfId="3" applyFont="1" applyFill="1" applyBorder="1" applyAlignment="1" applyProtection="1">
      <alignment horizontal="left"/>
      <protection hidden="1"/>
    </xf>
    <xf numFmtId="0" fontId="1" fillId="0" borderId="9" xfId="3" applyFill="1" applyBorder="1" applyAlignment="1" applyProtection="1">
      <protection hidden="1"/>
    </xf>
    <xf numFmtId="0" fontId="6" fillId="2" borderId="0" xfId="3" applyFont="1" applyFill="1" applyBorder="1" applyProtection="1">
      <protection hidden="1"/>
    </xf>
    <xf numFmtId="0" fontId="20" fillId="2" borderId="0" xfId="3" applyFont="1" applyFill="1" applyProtection="1">
      <protection hidden="1"/>
    </xf>
    <xf numFmtId="0" fontId="20" fillId="2" borderId="3" xfId="3" applyFont="1" applyFill="1" applyBorder="1" applyProtection="1">
      <protection hidden="1"/>
    </xf>
    <xf numFmtId="0" fontId="20" fillId="2" borderId="0" xfId="3" applyFont="1" applyFill="1" applyAlignment="1" applyProtection="1">
      <protection hidden="1"/>
    </xf>
    <xf numFmtId="0" fontId="22" fillId="2" borderId="0" xfId="3" quotePrefix="1" applyFont="1" applyFill="1" applyBorder="1" applyAlignment="1" applyProtection="1">
      <alignment horizontal="center" vertical="center"/>
      <protection hidden="1"/>
    </xf>
    <xf numFmtId="0" fontId="22" fillId="2" borderId="0" xfId="3" applyFont="1" applyFill="1" applyBorder="1" applyAlignment="1" applyProtection="1">
      <alignment horizontal="center"/>
      <protection hidden="1"/>
    </xf>
    <xf numFmtId="0" fontId="23" fillId="2" borderId="0" xfId="3" applyFont="1" applyFill="1" applyBorder="1" applyAlignment="1" applyProtection="1">
      <alignment horizontal="center"/>
      <protection hidden="1"/>
    </xf>
    <xf numFmtId="0" fontId="1" fillId="0" borderId="5" xfId="3" applyFill="1" applyBorder="1" applyAlignment="1" applyProtection="1">
      <protection hidden="1"/>
    </xf>
    <xf numFmtId="0" fontId="7" fillId="0" borderId="5" xfId="3" applyFont="1" applyFill="1" applyBorder="1" applyAlignment="1" applyProtection="1">
      <protection hidden="1"/>
    </xf>
    <xf numFmtId="0" fontId="1" fillId="0" borderId="9" xfId="3" applyFill="1" applyBorder="1" applyAlignment="1" applyProtection="1">
      <alignment horizontal="center"/>
      <protection hidden="1"/>
    </xf>
    <xf numFmtId="164" fontId="6" fillId="0" borderId="0" xfId="3" applyNumberFormat="1" applyFont="1" applyFill="1" applyBorder="1" applyAlignment="1" applyProtection="1">
      <alignment horizontal="center"/>
      <protection hidden="1"/>
    </xf>
    <xf numFmtId="0" fontId="6" fillId="0" borderId="0" xfId="3" applyFont="1" applyFill="1" applyBorder="1" applyAlignment="1" applyProtection="1">
      <alignment horizontal="right" indent="2"/>
      <protection hidden="1"/>
    </xf>
    <xf numFmtId="0" fontId="16" fillId="0" borderId="6" xfId="3" applyFont="1" applyFill="1" applyBorder="1" applyProtection="1">
      <protection hidden="1"/>
    </xf>
    <xf numFmtId="0" fontId="5" fillId="0" borderId="7" xfId="3" applyFont="1" applyFill="1" applyBorder="1" applyProtection="1">
      <protection hidden="1"/>
    </xf>
    <xf numFmtId="0" fontId="15" fillId="0" borderId="6" xfId="3" applyFont="1" applyFill="1" applyBorder="1" applyAlignment="1" applyProtection="1">
      <alignment horizontal="center" textRotation="90"/>
      <protection hidden="1"/>
    </xf>
    <xf numFmtId="0" fontId="6" fillId="0" borderId="6" xfId="3" applyFont="1" applyFill="1" applyBorder="1" applyProtection="1">
      <protection hidden="1"/>
    </xf>
    <xf numFmtId="0" fontId="5" fillId="0" borderId="6" xfId="3" applyFont="1" applyFill="1" applyBorder="1" applyProtection="1">
      <protection hidden="1"/>
    </xf>
    <xf numFmtId="0" fontId="8" fillId="0" borderId="10" xfId="3" applyFont="1" applyFill="1" applyBorder="1" applyProtection="1">
      <protection hidden="1"/>
    </xf>
    <xf numFmtId="0" fontId="19" fillId="0" borderId="5" xfId="3" applyFont="1" applyFill="1" applyBorder="1" applyAlignment="1" applyProtection="1">
      <alignment horizontal="center" textRotation="90"/>
      <protection hidden="1"/>
    </xf>
    <xf numFmtId="0" fontId="19" fillId="0" borderId="7" xfId="3" applyFont="1" applyFill="1" applyBorder="1" applyAlignment="1" applyProtection="1">
      <alignment horizontal="center" textRotation="90"/>
      <protection hidden="1"/>
    </xf>
    <xf numFmtId="0" fontId="11" fillId="0" borderId="0" xfId="3" applyFont="1" applyFill="1" applyBorder="1" applyProtection="1">
      <protection hidden="1"/>
    </xf>
    <xf numFmtId="0" fontId="12" fillId="0" borderId="0" xfId="3" applyFont="1" applyFill="1" applyBorder="1" applyProtection="1">
      <protection hidden="1"/>
    </xf>
    <xf numFmtId="0" fontId="27" fillId="0" borderId="0" xfId="3" applyFont="1" applyFill="1" applyBorder="1" applyProtection="1">
      <protection hidden="1"/>
    </xf>
    <xf numFmtId="0" fontId="27" fillId="0" borderId="0" xfId="3" applyFont="1" applyFill="1" applyProtection="1"/>
    <xf numFmtId="0" fontId="6" fillId="2" borderId="6" xfId="3" applyFont="1" applyFill="1" applyBorder="1" applyAlignment="1" applyProtection="1">
      <protection hidden="1"/>
    </xf>
    <xf numFmtId="0" fontId="17" fillId="4" borderId="0" xfId="3" applyFont="1" applyFill="1" applyBorder="1" applyAlignment="1" applyProtection="1">
      <alignment horizontal="left" vertical="center"/>
      <protection hidden="1"/>
    </xf>
    <xf numFmtId="0" fontId="20" fillId="0" borderId="0" xfId="3" applyFont="1" applyFill="1" applyAlignment="1">
      <alignment horizontal="center"/>
    </xf>
    <xf numFmtId="0" fontId="25" fillId="0" borderId="0" xfId="3" applyFont="1" applyFill="1"/>
    <xf numFmtId="0" fontId="5" fillId="0" borderId="6" xfId="3" applyFont="1" applyFill="1" applyBorder="1" applyAlignment="1" applyProtection="1">
      <alignment horizontal="center" vertical="center"/>
      <protection hidden="1"/>
    </xf>
    <xf numFmtId="0" fontId="5" fillId="0" borderId="6" xfId="3" applyFont="1" applyFill="1" applyBorder="1" applyAlignment="1" applyProtection="1">
      <alignment horizontal="center"/>
      <protection hidden="1"/>
    </xf>
    <xf numFmtId="0" fontId="20" fillId="2" borderId="3" xfId="3" applyFont="1" applyFill="1" applyBorder="1" applyAlignment="1" applyProtection="1">
      <protection hidden="1"/>
    </xf>
    <xf numFmtId="0" fontId="1" fillId="5" borderId="2" xfId="3" applyNumberFormat="1" applyFont="1" applyFill="1" applyBorder="1" applyAlignment="1" applyProtection="1">
      <alignment horizontal="center"/>
      <protection locked="0"/>
    </xf>
    <xf numFmtId="0" fontId="1" fillId="0" borderId="0" xfId="3" applyFont="1" applyFill="1" applyBorder="1" applyAlignment="1" applyProtection="1">
      <alignment horizontal="left"/>
      <protection hidden="1"/>
    </xf>
    <xf numFmtId="0" fontId="29" fillId="0" borderId="0" xfId="3" applyFont="1" applyFill="1" applyBorder="1" applyAlignment="1" applyProtection="1">
      <alignment horizontal="center" textRotation="90"/>
      <protection hidden="1"/>
    </xf>
    <xf numFmtId="0" fontId="20" fillId="0" borderId="0" xfId="3" applyFont="1" applyFill="1" applyProtection="1">
      <protection hidden="1"/>
    </xf>
    <xf numFmtId="0" fontId="20" fillId="0" borderId="3" xfId="3" applyFont="1" applyFill="1" applyBorder="1" applyAlignment="1" applyProtection="1">
      <protection hidden="1"/>
    </xf>
    <xf numFmtId="0" fontId="30" fillId="0" borderId="10" xfId="3" applyFont="1" applyFill="1" applyBorder="1" applyAlignment="1" applyProtection="1">
      <alignment horizontal="center" textRotation="90"/>
      <protection hidden="1"/>
    </xf>
    <xf numFmtId="0" fontId="23" fillId="0" borderId="0" xfId="3" applyFont="1" applyFill="1" applyBorder="1" applyAlignment="1" applyProtection="1">
      <alignment horizontal="center" textRotation="90"/>
      <protection hidden="1"/>
    </xf>
    <xf numFmtId="0" fontId="20" fillId="0" borderId="3" xfId="3" applyFont="1" applyFill="1" applyBorder="1" applyProtection="1">
      <protection hidden="1"/>
    </xf>
    <xf numFmtId="0" fontId="8" fillId="0" borderId="0" xfId="3" applyFont="1" applyFill="1" applyBorder="1" applyAlignment="1" applyProtection="1">
      <alignment wrapText="1"/>
      <protection hidden="1"/>
    </xf>
    <xf numFmtId="0" fontId="10" fillId="4" borderId="0" xfId="3" applyFont="1" applyFill="1" applyAlignment="1" applyProtection="1">
      <alignment horizontal="left" vertical="center"/>
      <protection hidden="1"/>
    </xf>
    <xf numFmtId="0" fontId="5" fillId="0" borderId="3" xfId="3" applyFont="1" applyFill="1" applyBorder="1" applyAlignment="1" applyProtection="1">
      <alignment horizontal="center" vertical="center"/>
      <protection hidden="1"/>
    </xf>
    <xf numFmtId="0" fontId="6" fillId="0" borderId="6" xfId="0" applyFont="1" applyFill="1" applyBorder="1" applyProtection="1">
      <protection hidden="1"/>
    </xf>
    <xf numFmtId="0" fontId="7" fillId="0" borderId="0" xfId="0" applyFont="1" applyFill="1" applyBorder="1" applyProtection="1">
      <protection hidden="1"/>
    </xf>
    <xf numFmtId="0" fontId="33" fillId="3" borderId="0" xfId="3" applyFont="1" applyFill="1" applyAlignment="1" applyProtection="1">
      <alignment horizontal="center" vertical="center"/>
      <protection hidden="1"/>
    </xf>
    <xf numFmtId="0" fontId="33" fillId="3" borderId="0" xfId="3" applyFont="1" applyFill="1" applyAlignment="1" applyProtection="1">
      <alignment horizontal="left" vertical="center"/>
      <protection hidden="1"/>
    </xf>
    <xf numFmtId="49" fontId="10" fillId="2" borderId="0" xfId="3" applyNumberFormat="1" applyFont="1" applyFill="1" applyAlignment="1" applyProtection="1">
      <alignment horizontal="left" vertical="center"/>
      <protection hidden="1"/>
    </xf>
    <xf numFmtId="0" fontId="10" fillId="2" borderId="0" xfId="3" applyFont="1" applyFill="1" applyAlignment="1" applyProtection="1">
      <alignment horizontal="left" vertical="center"/>
      <protection hidden="1"/>
    </xf>
    <xf numFmtId="0" fontId="33" fillId="3" borderId="0" xfId="3" applyFont="1" applyFill="1" applyAlignment="1" applyProtection="1">
      <alignment vertical="center"/>
      <protection hidden="1"/>
    </xf>
    <xf numFmtId="0" fontId="7" fillId="0" borderId="0" xfId="3" applyFont="1" applyFill="1" applyBorder="1" applyAlignment="1" applyProtection="1">
      <alignment wrapText="1"/>
      <protection hidden="1"/>
    </xf>
    <xf numFmtId="0" fontId="1" fillId="0" borderId="0" xfId="3" applyFill="1" applyBorder="1" applyAlignment="1" applyProtection="1">
      <alignment wrapText="1"/>
      <protection hidden="1"/>
    </xf>
    <xf numFmtId="0" fontId="9" fillId="0" borderId="10" xfId="3" applyFont="1" applyFill="1" applyBorder="1" applyAlignment="1" applyProtection="1">
      <alignment horizontal="left" vertical="center"/>
      <protection hidden="1"/>
    </xf>
    <xf numFmtId="0" fontId="1" fillId="0" borderId="4" xfId="3" applyBorder="1" applyAlignment="1" applyProtection="1">
      <alignment wrapText="1"/>
      <protection hidden="1"/>
    </xf>
    <xf numFmtId="0" fontId="1" fillId="0" borderId="10" xfId="3" applyBorder="1" applyAlignment="1" applyProtection="1">
      <alignment wrapText="1"/>
      <protection hidden="1"/>
    </xf>
    <xf numFmtId="0" fontId="15" fillId="0" borderId="4" xfId="3" applyFont="1" applyFill="1" applyBorder="1" applyAlignment="1" applyProtection="1">
      <alignment horizontal="center" textRotation="90"/>
      <protection hidden="1"/>
    </xf>
    <xf numFmtId="49" fontId="26" fillId="2" borderId="4" xfId="0" applyNumberFormat="1" applyFont="1" applyFill="1" applyBorder="1" applyAlignment="1" applyProtection="1">
      <alignment horizontal="left" vertical="center"/>
      <protection hidden="1"/>
    </xf>
    <xf numFmtId="49" fontId="26" fillId="2" borderId="6" xfId="0" applyNumberFormat="1" applyFont="1" applyFill="1" applyBorder="1" applyAlignment="1" applyProtection="1">
      <alignment horizontal="left" vertical="center"/>
      <protection hidden="1"/>
    </xf>
    <xf numFmtId="0" fontId="5" fillId="0" borderId="16" xfId="0" applyFont="1" applyFill="1" applyBorder="1" applyAlignment="1" applyProtection="1">
      <alignment horizontal="center"/>
      <protection hidden="1"/>
    </xf>
    <xf numFmtId="0" fontId="3" fillId="0" borderId="0" xfId="3" applyFont="1" applyFill="1" applyBorder="1" applyAlignment="1" applyProtection="1">
      <alignment horizontal="center" textRotation="90"/>
      <protection hidden="1"/>
    </xf>
    <xf numFmtId="0" fontId="1" fillId="0" borderId="16" xfId="3" applyFont="1" applyFill="1" applyBorder="1" applyProtection="1">
      <protection hidden="1"/>
    </xf>
    <xf numFmtId="0" fontId="5" fillId="0" borderId="16" xfId="3" applyFont="1" applyFill="1" applyBorder="1" applyAlignment="1" applyProtection="1">
      <alignment horizontal="center"/>
      <protection hidden="1"/>
    </xf>
    <xf numFmtId="0" fontId="5" fillId="0" borderId="17" xfId="3" applyFont="1" applyFill="1" applyBorder="1" applyAlignment="1" applyProtection="1">
      <alignment horizontal="center" wrapText="1"/>
      <protection hidden="1"/>
    </xf>
    <xf numFmtId="0" fontId="5" fillId="0" borderId="10" xfId="3" applyFont="1" applyFill="1" applyBorder="1" applyAlignment="1" applyProtection="1">
      <alignment horizontal="center" vertical="center"/>
      <protection hidden="1"/>
    </xf>
    <xf numFmtId="0" fontId="5" fillId="0" borderId="18" xfId="3" applyFont="1" applyFill="1" applyBorder="1" applyAlignment="1" applyProtection="1">
      <alignment horizontal="center" wrapText="1"/>
      <protection hidden="1"/>
    </xf>
    <xf numFmtId="0" fontId="5" fillId="0" borderId="19" xfId="3" applyFont="1" applyFill="1" applyBorder="1" applyAlignment="1" applyProtection="1">
      <alignment horizontal="center" wrapText="1"/>
      <protection hidden="1"/>
    </xf>
    <xf numFmtId="0" fontId="6" fillId="0" borderId="9" xfId="3" applyFont="1" applyFill="1" applyBorder="1" applyAlignment="1" applyProtection="1">
      <alignment horizontal="left"/>
      <protection hidden="1"/>
    </xf>
    <xf numFmtId="0" fontId="7" fillId="0" borderId="6" xfId="3" applyFont="1" applyFill="1" applyBorder="1" applyAlignment="1" applyProtection="1">
      <alignment wrapText="1"/>
      <protection hidden="1"/>
    </xf>
    <xf numFmtId="0" fontId="5" fillId="0" borderId="0" xfId="3" applyFont="1" applyFill="1" applyBorder="1" applyAlignment="1" applyProtection="1">
      <alignment horizontal="left"/>
      <protection hidden="1"/>
    </xf>
    <xf numFmtId="0" fontId="7" fillId="0" borderId="10" xfId="3" applyFont="1" applyFill="1" applyBorder="1" applyAlignment="1" applyProtection="1">
      <alignment vertical="center"/>
      <protection hidden="1"/>
    </xf>
    <xf numFmtId="0" fontId="28" fillId="0" borderId="7" xfId="3" applyFont="1" applyFill="1" applyBorder="1" applyAlignment="1" applyProtection="1">
      <alignment horizontal="center"/>
      <protection hidden="1"/>
    </xf>
    <xf numFmtId="0" fontId="6" fillId="0" borderId="7" xfId="3" applyFont="1" applyFill="1" applyBorder="1" applyAlignment="1" applyProtection="1">
      <alignment horizontal="left"/>
      <protection hidden="1"/>
    </xf>
    <xf numFmtId="0" fontId="8" fillId="0" borderId="4" xfId="3" applyFont="1" applyFill="1" applyBorder="1" applyProtection="1">
      <protection hidden="1"/>
    </xf>
    <xf numFmtId="0" fontId="20" fillId="0" borderId="0" xfId="3" applyFont="1" applyFill="1" applyBorder="1" applyProtection="1">
      <protection hidden="1"/>
    </xf>
    <xf numFmtId="0" fontId="22" fillId="0" borderId="0" xfId="3" applyFont="1" applyFill="1" applyBorder="1" applyAlignment="1" applyProtection="1">
      <alignment horizontal="left"/>
      <protection hidden="1"/>
    </xf>
    <xf numFmtId="0" fontId="23" fillId="0" borderId="0" xfId="3" applyFont="1" applyFill="1" applyBorder="1" applyAlignment="1" applyProtection="1">
      <alignment horizontal="left" vertical="center"/>
      <protection hidden="1"/>
    </xf>
    <xf numFmtId="0" fontId="20" fillId="0" borderId="0" xfId="3" applyFont="1" applyFill="1" applyAlignment="1" applyProtection="1">
      <alignment horizontal="center"/>
      <protection hidden="1"/>
    </xf>
    <xf numFmtId="0" fontId="23" fillId="0" borderId="0" xfId="3" applyFont="1" applyFill="1" applyBorder="1" applyAlignment="1" applyProtection="1">
      <alignment horizontal="center" vertical="center"/>
      <protection hidden="1"/>
    </xf>
    <xf numFmtId="0" fontId="22" fillId="0" borderId="0" xfId="0" applyFont="1" applyFill="1" applyBorder="1" applyProtection="1">
      <protection hidden="1"/>
    </xf>
    <xf numFmtId="0" fontId="22" fillId="0" borderId="0" xfId="3" applyFont="1" applyFill="1" applyBorder="1" applyAlignment="1" applyProtection="1">
      <alignment horizontal="center" vertical="center"/>
      <protection hidden="1"/>
    </xf>
    <xf numFmtId="0" fontId="30" fillId="0" borderId="0" xfId="3" applyFont="1" applyFill="1" applyAlignment="1" applyProtection="1">
      <alignment horizontal="center" textRotation="90"/>
      <protection hidden="1"/>
    </xf>
    <xf numFmtId="0" fontId="23" fillId="0" borderId="0" xfId="3" applyFont="1" applyFill="1" applyAlignment="1" applyProtection="1">
      <alignment horizontal="center" textRotation="90"/>
      <protection hidden="1"/>
    </xf>
    <xf numFmtId="0" fontId="22" fillId="0" borderId="0" xfId="3" applyFont="1" applyFill="1" applyProtection="1">
      <protection hidden="1"/>
    </xf>
    <xf numFmtId="0" fontId="2" fillId="3" borderId="0" xfId="0" applyFont="1" applyFill="1" applyProtection="1">
      <protection hidden="1"/>
    </xf>
    <xf numFmtId="0" fontId="0" fillId="0" borderId="0" xfId="0" applyAlignment="1" applyProtection="1">
      <protection hidden="1"/>
    </xf>
    <xf numFmtId="0" fontId="2" fillId="9" borderId="0" xfId="0" applyFont="1" applyFill="1" applyProtection="1">
      <protection hidden="1"/>
    </xf>
    <xf numFmtId="0" fontId="17" fillId="2" borderId="0" xfId="0" applyFont="1" applyFill="1" applyAlignment="1" applyProtection="1">
      <protection hidden="1"/>
    </xf>
    <xf numFmtId="0" fontId="2" fillId="6" borderId="0" xfId="0" applyFont="1" applyFill="1" applyProtection="1">
      <protection hidden="1"/>
    </xf>
    <xf numFmtId="0" fontId="0" fillId="3" borderId="0" xfId="0" applyFill="1" applyProtection="1">
      <protection hidden="1"/>
    </xf>
    <xf numFmtId="0" fontId="31" fillId="3" borderId="0" xfId="0" applyFont="1" applyFill="1" applyAlignment="1" applyProtection="1">
      <protection hidden="1"/>
    </xf>
    <xf numFmtId="0" fontId="0" fillId="8" borderId="0" xfId="0" applyFill="1" applyProtection="1">
      <protection hidden="1"/>
    </xf>
    <xf numFmtId="0" fontId="0" fillId="2" borderId="5" xfId="0" applyFill="1" applyBorder="1" applyAlignment="1" applyProtection="1">
      <alignment horizontal="center" vertical="center"/>
      <protection hidden="1"/>
    </xf>
    <xf numFmtId="0" fontId="26" fillId="2" borderId="0" xfId="0" applyFont="1" applyFill="1" applyBorder="1" applyAlignment="1" applyProtection="1">
      <alignment horizontal="left"/>
      <protection hidden="1"/>
    </xf>
    <xf numFmtId="0" fontId="0" fillId="2" borderId="7" xfId="0" applyFill="1" applyBorder="1" applyAlignment="1" applyProtection="1">
      <alignment horizontal="center" vertical="center"/>
      <protection hidden="1"/>
    </xf>
    <xf numFmtId="0" fontId="16" fillId="0" borderId="0" xfId="0" applyFont="1" applyFill="1" applyBorder="1" applyProtection="1">
      <protection hidden="1"/>
    </xf>
    <xf numFmtId="0" fontId="0" fillId="0" borderId="7" xfId="0" applyFill="1" applyBorder="1" applyProtection="1">
      <protection hidden="1"/>
    </xf>
    <xf numFmtId="0" fontId="0" fillId="0" borderId="0" xfId="0" applyBorder="1" applyAlignment="1" applyProtection="1">
      <protection hidden="1"/>
    </xf>
    <xf numFmtId="0" fontId="2" fillId="0" borderId="6" xfId="0" applyFont="1" applyFill="1" applyBorder="1" applyProtection="1">
      <protection hidden="1"/>
    </xf>
    <xf numFmtId="0" fontId="6" fillId="0" borderId="0" xfId="0" applyFont="1" applyFill="1" applyProtection="1">
      <protection hidden="1"/>
    </xf>
    <xf numFmtId="0" fontId="2" fillId="0" borderId="8" xfId="0" applyFont="1" applyFill="1" applyBorder="1" applyProtection="1">
      <protection hidden="1"/>
    </xf>
    <xf numFmtId="0" fontId="0" fillId="0" borderId="9" xfId="0" applyFill="1" applyBorder="1" applyProtection="1">
      <protection hidden="1"/>
    </xf>
    <xf numFmtId="0" fontId="1" fillId="0" borderId="4" xfId="3" applyFont="1" applyFill="1" applyBorder="1" applyProtection="1">
      <protection hidden="1"/>
    </xf>
    <xf numFmtId="0" fontId="9" fillId="2" borderId="5" xfId="3" applyFont="1" applyFill="1" applyBorder="1" applyAlignment="1" applyProtection="1">
      <alignment horizontal="left"/>
      <protection hidden="1"/>
    </xf>
    <xf numFmtId="0" fontId="9" fillId="2" borderId="7" xfId="3" applyFont="1" applyFill="1" applyBorder="1" applyAlignment="1" applyProtection="1">
      <alignment horizontal="left"/>
      <protection hidden="1"/>
    </xf>
    <xf numFmtId="0" fontId="6" fillId="2" borderId="2" xfId="3" applyNumberFormat="1" applyFont="1" applyFill="1" applyBorder="1" applyAlignment="1" applyProtection="1">
      <alignment horizontal="center"/>
      <protection hidden="1"/>
    </xf>
    <xf numFmtId="0" fontId="6" fillId="2" borderId="0" xfId="3" applyNumberFormat="1" applyFont="1" applyFill="1" applyBorder="1" applyAlignment="1" applyProtection="1">
      <alignment horizontal="center"/>
      <protection hidden="1"/>
    </xf>
    <xf numFmtId="0" fontId="9" fillId="2" borderId="6" xfId="3" applyFont="1" applyFill="1" applyBorder="1" applyAlignment="1" applyProtection="1">
      <alignment horizontal="left"/>
      <protection hidden="1"/>
    </xf>
    <xf numFmtId="0" fontId="22" fillId="0" borderId="0" xfId="3" applyFont="1" applyFill="1" applyAlignment="1" applyProtection="1">
      <alignment horizontal="left"/>
      <protection hidden="1"/>
    </xf>
    <xf numFmtId="0" fontId="9" fillId="2" borderId="10" xfId="3" applyFont="1" applyFill="1" applyBorder="1" applyAlignment="1" applyProtection="1">
      <alignment horizontal="left"/>
      <protection hidden="1"/>
    </xf>
    <xf numFmtId="0" fontId="1" fillId="0" borderId="10" xfId="3" applyBorder="1" applyAlignment="1" applyProtection="1">
      <alignment horizontal="left"/>
      <protection hidden="1"/>
    </xf>
    <xf numFmtId="0" fontId="9" fillId="2" borderId="0" xfId="3" applyFont="1" applyFill="1" applyBorder="1" applyAlignment="1" applyProtection="1">
      <alignment horizontal="left"/>
      <protection hidden="1"/>
    </xf>
    <xf numFmtId="0" fontId="6" fillId="2" borderId="0" xfId="3" applyFont="1" applyFill="1" applyBorder="1" applyAlignment="1" applyProtection="1">
      <alignment horizontal="center"/>
      <protection hidden="1"/>
    </xf>
    <xf numFmtId="0" fontId="6" fillId="2" borderId="2" xfId="3" applyFont="1" applyFill="1" applyBorder="1" applyAlignment="1" applyProtection="1">
      <alignment horizontal="center"/>
      <protection hidden="1"/>
    </xf>
    <xf numFmtId="0" fontId="16" fillId="0" borderId="0" xfId="3" applyFont="1" applyFill="1" applyProtection="1">
      <protection hidden="1"/>
    </xf>
    <xf numFmtId="0" fontId="5" fillId="0" borderId="0" xfId="3" applyFont="1" applyFill="1" applyAlignment="1" applyProtection="1">
      <alignment horizontal="center"/>
      <protection hidden="1"/>
    </xf>
    <xf numFmtId="0" fontId="5" fillId="0" borderId="0" xfId="3" applyFont="1" applyFill="1" applyProtection="1">
      <protection hidden="1"/>
    </xf>
    <xf numFmtId="0" fontId="5" fillId="0" borderId="0" xfId="3" applyNumberFormat="1" applyFont="1" applyFill="1" applyAlignment="1" applyProtection="1">
      <alignment horizontal="center"/>
      <protection hidden="1"/>
    </xf>
    <xf numFmtId="164" fontId="5" fillId="0" borderId="0" xfId="3" applyNumberFormat="1" applyFont="1" applyFill="1" applyAlignment="1" applyProtection="1">
      <alignment horizontal="center"/>
      <protection hidden="1"/>
    </xf>
    <xf numFmtId="0" fontId="1" fillId="4" borderId="0" xfId="3" applyFont="1" applyFill="1" applyProtection="1">
      <protection hidden="1"/>
    </xf>
    <xf numFmtId="0" fontId="1" fillId="0" borderId="0" xfId="3" applyAlignment="1" applyProtection="1">
      <protection hidden="1"/>
    </xf>
    <xf numFmtId="0" fontId="6" fillId="5" borderId="2" xfId="3" applyFont="1" applyFill="1" applyBorder="1" applyAlignment="1" applyProtection="1">
      <alignment horizontal="left"/>
      <protection locked="0"/>
    </xf>
    <xf numFmtId="0" fontId="6" fillId="0" borderId="0" xfId="0" applyFont="1" applyFill="1" applyBorder="1" applyAlignment="1" applyProtection="1">
      <alignment horizontal="right" indent="1"/>
      <protection hidden="1"/>
    </xf>
    <xf numFmtId="0" fontId="20" fillId="6" borderId="0" xfId="0" applyFont="1" applyFill="1" applyAlignment="1" applyProtection="1">
      <alignment vertical="center"/>
      <protection hidden="1"/>
    </xf>
    <xf numFmtId="0" fontId="12" fillId="0" borderId="0" xfId="3" applyFont="1" applyFill="1" applyBorder="1" applyAlignment="1" applyProtection="1">
      <alignment horizontal="left"/>
      <protection hidden="1"/>
    </xf>
    <xf numFmtId="0" fontId="6" fillId="0" borderId="7" xfId="3" applyFont="1" applyFill="1" applyBorder="1" applyAlignment="1" applyProtection="1">
      <alignment horizontal="right" indent="5"/>
      <protection hidden="1"/>
    </xf>
    <xf numFmtId="0" fontId="28" fillId="0" borderId="0" xfId="3" applyFont="1" applyFill="1" applyBorder="1" applyAlignment="1" applyProtection="1">
      <alignment horizontal="left"/>
      <protection hidden="1"/>
    </xf>
    <xf numFmtId="0" fontId="9" fillId="2" borderId="10" xfId="3" applyFont="1" applyFill="1" applyBorder="1" applyAlignment="1" applyProtection="1">
      <alignment horizontal="left"/>
      <protection hidden="1"/>
    </xf>
    <xf numFmtId="0" fontId="33" fillId="3" borderId="0" xfId="3" applyFont="1" applyFill="1" applyAlignment="1" applyProtection="1">
      <alignment horizontal="left" vertical="center"/>
      <protection hidden="1"/>
    </xf>
    <xf numFmtId="0" fontId="9" fillId="2" borderId="4" xfId="3" applyFont="1" applyFill="1" applyBorder="1" applyAlignment="1" applyProtection="1">
      <alignment horizontal="left"/>
      <protection hidden="1"/>
    </xf>
    <xf numFmtId="0" fontId="21" fillId="2" borderId="10" xfId="3" applyFont="1" applyFill="1" applyBorder="1" applyAlignment="1" applyProtection="1">
      <alignment horizontal="left"/>
      <protection hidden="1"/>
    </xf>
    <xf numFmtId="0" fontId="21" fillId="2" borderId="0" xfId="3" applyFont="1" applyFill="1" applyBorder="1" applyAlignment="1" applyProtection="1">
      <alignment horizontal="left"/>
      <protection hidden="1"/>
    </xf>
    <xf numFmtId="0" fontId="5" fillId="0" borderId="0" xfId="3" applyFont="1" applyFill="1" applyBorder="1" applyProtection="1">
      <protection hidden="1"/>
    </xf>
    <xf numFmtId="0" fontId="21" fillId="0" borderId="0" xfId="3" applyFont="1" applyFill="1" applyAlignment="1" applyProtection="1">
      <alignment horizontal="center"/>
      <protection hidden="1"/>
    </xf>
    <xf numFmtId="0" fontId="20" fillId="0" borderId="0" xfId="3" applyFont="1" applyFill="1" applyAlignment="1" applyProtection="1">
      <protection hidden="1"/>
    </xf>
    <xf numFmtId="9" fontId="20" fillId="0" borderId="0" xfId="1" applyFont="1" applyFill="1" applyProtection="1">
      <protection hidden="1"/>
    </xf>
    <xf numFmtId="0" fontId="1" fillId="0" borderId="7" xfId="3" applyFill="1" applyBorder="1" applyAlignment="1" applyProtection="1">
      <alignment horizontal="right" indent="5"/>
      <protection hidden="1"/>
    </xf>
    <xf numFmtId="0" fontId="12" fillId="0" borderId="0" xfId="3" applyFont="1" applyFill="1" applyProtection="1">
      <protection hidden="1"/>
    </xf>
    <xf numFmtId="165" fontId="5" fillId="2" borderId="3" xfId="3" applyNumberFormat="1" applyFont="1" applyFill="1" applyBorder="1" applyAlignment="1" applyProtection="1">
      <alignment horizontal="center" wrapText="1"/>
      <protection hidden="1"/>
    </xf>
    <xf numFmtId="0" fontId="6" fillId="2" borderId="0" xfId="0" applyNumberFormat="1" applyFont="1" applyFill="1" applyBorder="1" applyAlignment="1" applyProtection="1">
      <alignment horizontal="center"/>
      <protection hidden="1"/>
    </xf>
    <xf numFmtId="1" fontId="6" fillId="2" borderId="2" xfId="2" applyNumberFormat="1" applyFont="1" applyFill="1" applyBorder="1" applyAlignment="1" applyProtection="1">
      <alignment horizontal="center"/>
      <protection hidden="1"/>
    </xf>
    <xf numFmtId="43" fontId="20" fillId="0" borderId="0" xfId="2" applyFont="1" applyFill="1" applyProtection="1">
      <protection hidden="1"/>
    </xf>
    <xf numFmtId="0" fontId="35" fillId="0" borderId="0" xfId="3" applyFont="1" applyFill="1" applyProtection="1">
      <protection hidden="1"/>
    </xf>
    <xf numFmtId="0" fontId="25" fillId="0" borderId="0" xfId="3" applyFont="1" applyFill="1" applyProtection="1">
      <protection hidden="1"/>
    </xf>
    <xf numFmtId="37" fontId="6" fillId="2" borderId="2" xfId="2" applyNumberFormat="1" applyFont="1" applyFill="1" applyBorder="1" applyAlignment="1" applyProtection="1">
      <alignment horizontal="center"/>
      <protection hidden="1"/>
    </xf>
    <xf numFmtId="0" fontId="6" fillId="0" borderId="0" xfId="0" applyFont="1" applyAlignment="1" applyProtection="1">
      <alignment vertical="top" wrapText="1"/>
      <protection hidden="1"/>
    </xf>
    <xf numFmtId="0" fontId="22" fillId="0" borderId="0" xfId="4" applyNumberFormat="1" applyFont="1" applyFill="1" applyAlignment="1" applyProtection="1">
      <alignment horizontal="center"/>
      <protection hidden="1"/>
    </xf>
    <xf numFmtId="2" fontId="22" fillId="2" borderId="0" xfId="3" applyNumberFormat="1" applyFont="1" applyFill="1" applyBorder="1" applyAlignment="1" applyProtection="1">
      <alignment horizontal="center"/>
      <protection hidden="1"/>
    </xf>
    <xf numFmtId="0" fontId="1" fillId="0" borderId="6" xfId="3" applyBorder="1" applyAlignment="1" applyProtection="1">
      <alignment wrapText="1"/>
      <protection hidden="1"/>
    </xf>
    <xf numFmtId="0" fontId="1" fillId="0" borderId="0" xfId="3" applyBorder="1" applyAlignment="1" applyProtection="1">
      <alignment wrapText="1"/>
      <protection hidden="1"/>
    </xf>
    <xf numFmtId="0" fontId="9" fillId="0" borderId="0" xfId="3" applyFont="1" applyFill="1" applyBorder="1" applyAlignment="1" applyProtection="1">
      <alignment vertical="top"/>
      <protection hidden="1"/>
    </xf>
    <xf numFmtId="0" fontId="6" fillId="0" borderId="3" xfId="3" applyFont="1" applyFill="1" applyBorder="1" applyAlignment="1" applyProtection="1">
      <alignment horizontal="center" wrapText="1"/>
      <protection hidden="1"/>
    </xf>
    <xf numFmtId="0" fontId="6" fillId="0" borderId="14" xfId="3" applyFont="1" applyFill="1" applyBorder="1" applyAlignment="1" applyProtection="1">
      <alignment horizontal="center" wrapText="1"/>
      <protection hidden="1"/>
    </xf>
    <xf numFmtId="0" fontId="6" fillId="0" borderId="0" xfId="3" applyFont="1" applyFill="1" applyBorder="1" applyAlignment="1" applyProtection="1">
      <alignment horizontal="center" wrapText="1"/>
      <protection hidden="1"/>
    </xf>
    <xf numFmtId="1" fontId="6" fillId="0" borderId="0" xfId="3" applyNumberFormat="1" applyFont="1" applyFill="1" applyBorder="1" applyAlignment="1" applyProtection="1">
      <alignment horizontal="center"/>
      <protection hidden="1"/>
    </xf>
    <xf numFmtId="166" fontId="6" fillId="0" borderId="0" xfId="3" applyNumberFormat="1" applyFont="1" applyFill="1" applyBorder="1" applyAlignment="1" applyProtection="1">
      <alignment horizontal="right" indent="2"/>
      <protection hidden="1"/>
    </xf>
    <xf numFmtId="9" fontId="6" fillId="0" borderId="0" xfId="1" applyFont="1" applyFill="1" applyBorder="1" applyAlignment="1" applyProtection="1">
      <alignment horizontal="right" indent="2"/>
      <protection hidden="1"/>
    </xf>
    <xf numFmtId="166" fontId="6" fillId="0" borderId="0" xfId="3" applyNumberFormat="1" applyFont="1" applyFill="1" applyBorder="1" applyAlignment="1" applyProtection="1">
      <alignment horizontal="right" indent="1"/>
      <protection hidden="1"/>
    </xf>
    <xf numFmtId="9" fontId="6" fillId="0" borderId="0" xfId="1" applyFont="1" applyFill="1" applyBorder="1" applyAlignment="1" applyProtection="1">
      <alignment horizontal="right" indent="4"/>
      <protection hidden="1"/>
    </xf>
    <xf numFmtId="0" fontId="12" fillId="0" borderId="0" xfId="4" applyNumberFormat="1" applyFont="1" applyFill="1" applyAlignment="1" applyProtection="1">
      <alignment horizontal="center"/>
      <protection hidden="1"/>
    </xf>
    <xf numFmtId="2" fontId="12" fillId="2" borderId="0" xfId="3" applyNumberFormat="1" applyFont="1" applyFill="1" applyBorder="1" applyAlignment="1" applyProtection="1">
      <alignment horizontal="center"/>
      <protection hidden="1"/>
    </xf>
    <xf numFmtId="0" fontId="27" fillId="0" borderId="0" xfId="3" applyFont="1" applyFill="1" applyProtection="1">
      <protection hidden="1"/>
    </xf>
    <xf numFmtId="0" fontId="26" fillId="0" borderId="0" xfId="3" applyFont="1" applyFill="1" applyBorder="1" applyAlignment="1" applyProtection="1">
      <alignment horizontal="center" vertical="center"/>
      <protection hidden="1"/>
    </xf>
    <xf numFmtId="0" fontId="5" fillId="2" borderId="6" xfId="3" applyFont="1" applyFill="1" applyBorder="1" applyAlignment="1" applyProtection="1">
      <alignment horizontal="left"/>
      <protection hidden="1"/>
    </xf>
    <xf numFmtId="0" fontId="23" fillId="0" borderId="0" xfId="3" applyFont="1" applyFill="1" applyAlignment="1" applyProtection="1">
      <alignment horizontal="center"/>
      <protection hidden="1"/>
    </xf>
    <xf numFmtId="9" fontId="22" fillId="0" borderId="0" xfId="1" applyFont="1" applyAlignment="1" applyProtection="1">
      <alignment horizontal="right" indent="4"/>
      <protection hidden="1"/>
    </xf>
    <xf numFmtId="0" fontId="1" fillId="4" borderId="0" xfId="3" applyFill="1" applyAlignment="1" applyProtection="1">
      <protection hidden="1"/>
    </xf>
    <xf numFmtId="0" fontId="20" fillId="0" borderId="0" xfId="3" applyFont="1" applyAlignment="1" applyProtection="1">
      <protection hidden="1"/>
    </xf>
    <xf numFmtId="0" fontId="1" fillId="2" borderId="7" xfId="3" applyFont="1" applyFill="1" applyBorder="1" applyProtection="1">
      <protection hidden="1"/>
    </xf>
    <xf numFmtId="0" fontId="23" fillId="0" borderId="0" xfId="3" applyFont="1" applyFill="1" applyAlignment="1" applyProtection="1">
      <alignment horizontal="left"/>
      <protection hidden="1"/>
    </xf>
    <xf numFmtId="0" fontId="1" fillId="0" borderId="3" xfId="3" applyFont="1" applyFill="1" applyBorder="1" applyAlignment="1" applyProtection="1">
      <alignment vertical="top"/>
      <protection hidden="1"/>
    </xf>
    <xf numFmtId="0" fontId="22" fillId="2" borderId="15" xfId="3" applyNumberFormat="1" applyFont="1" applyFill="1" applyBorder="1" applyAlignment="1" applyProtection="1">
      <alignment horizontal="center"/>
      <protection hidden="1"/>
    </xf>
    <xf numFmtId="0" fontId="22" fillId="2" borderId="6" xfId="3" applyNumberFormat="1" applyFont="1" applyFill="1" applyBorder="1" applyAlignment="1" applyProtection="1">
      <protection hidden="1"/>
    </xf>
    <xf numFmtId="9" fontId="22" fillId="0" borderId="0" xfId="1" applyFont="1" applyFill="1" applyAlignment="1" applyProtection="1">
      <alignment horizontal="center"/>
      <protection hidden="1"/>
    </xf>
    <xf numFmtId="0" fontId="8" fillId="0" borderId="7" xfId="3" applyFont="1" applyFill="1" applyBorder="1" applyProtection="1">
      <protection hidden="1"/>
    </xf>
    <xf numFmtId="0" fontId="1" fillId="0" borderId="8" xfId="3" applyFill="1" applyBorder="1" applyAlignment="1" applyProtection="1">
      <alignment horizontal="center"/>
      <protection hidden="1"/>
    </xf>
    <xf numFmtId="168" fontId="6" fillId="5" borderId="2" xfId="0" applyNumberFormat="1" applyFont="1" applyFill="1" applyBorder="1" applyAlignment="1" applyProtection="1">
      <alignment horizontal="center"/>
      <protection locked="0"/>
    </xf>
    <xf numFmtId="0" fontId="28" fillId="5" borderId="2" xfId="3" applyNumberFormat="1" applyFont="1" applyFill="1" applyBorder="1" applyAlignment="1" applyProtection="1">
      <alignment horizontal="center"/>
      <protection locked="0"/>
    </xf>
    <xf numFmtId="0" fontId="28" fillId="0" borderId="0" xfId="3" applyFont="1" applyFill="1" applyBorder="1" applyAlignment="1" applyProtection="1">
      <alignment horizontal="center"/>
      <protection hidden="1"/>
    </xf>
    <xf numFmtId="0" fontId="36" fillId="0" borderId="3" xfId="3" applyFont="1" applyBorder="1" applyAlignment="1" applyProtection="1">
      <alignment horizontal="center" wrapText="1"/>
      <protection hidden="1"/>
    </xf>
    <xf numFmtId="9" fontId="28" fillId="2" borderId="2" xfId="1" applyFont="1" applyFill="1" applyBorder="1" applyAlignment="1" applyProtection="1">
      <alignment horizontal="center"/>
      <protection hidden="1"/>
    </xf>
    <xf numFmtId="164" fontId="28" fillId="0" borderId="0" xfId="3" applyNumberFormat="1" applyFont="1" applyFill="1" applyBorder="1" applyAlignment="1" applyProtection="1">
      <alignment horizontal="center"/>
      <protection hidden="1"/>
    </xf>
    <xf numFmtId="0" fontId="28" fillId="10" borderId="2" xfId="3" applyFont="1" applyFill="1" applyBorder="1" applyAlignment="1" applyProtection="1">
      <alignment horizontal="left"/>
      <protection locked="0"/>
    </xf>
    <xf numFmtId="0" fontId="11" fillId="0" borderId="0" xfId="3" applyFont="1" applyFill="1"/>
    <xf numFmtId="0" fontId="21" fillId="0" borderId="0" xfId="3" applyFont="1" applyFill="1" applyBorder="1" applyProtection="1">
      <protection hidden="1"/>
    </xf>
    <xf numFmtId="169" fontId="6" fillId="10" borderId="2" xfId="3" applyNumberFormat="1" applyFont="1" applyFill="1" applyBorder="1" applyAlignment="1" applyProtection="1">
      <alignment horizontal="center"/>
      <protection locked="0"/>
    </xf>
    <xf numFmtId="0" fontId="9" fillId="2" borderId="10" xfId="3" applyFont="1" applyFill="1" applyBorder="1" applyAlignment="1" applyProtection="1">
      <alignment horizontal="left"/>
      <protection hidden="1"/>
    </xf>
    <xf numFmtId="0" fontId="9" fillId="2" borderId="0" xfId="3" applyFont="1" applyFill="1" applyBorder="1" applyAlignment="1" applyProtection="1">
      <alignment horizontal="left"/>
      <protection hidden="1"/>
    </xf>
    <xf numFmtId="0" fontId="1" fillId="0" borderId="0" xfId="3" applyAlignment="1" applyProtection="1">
      <protection hidden="1"/>
    </xf>
    <xf numFmtId="0" fontId="33" fillId="3" borderId="0" xfId="3" applyFont="1" applyFill="1" applyAlignment="1" applyProtection="1">
      <alignment horizontal="left" vertical="center"/>
      <protection hidden="1"/>
    </xf>
    <xf numFmtId="49" fontId="10" fillId="4" borderId="0" xfId="3" applyNumberFormat="1" applyFont="1" applyFill="1" applyAlignment="1" applyProtection="1">
      <alignment horizontal="left" vertical="center" wrapText="1"/>
      <protection hidden="1"/>
    </xf>
    <xf numFmtId="0" fontId="13" fillId="0" borderId="0" xfId="3" applyFont="1" applyFill="1" applyBorder="1" applyAlignment="1" applyProtection="1">
      <alignment horizontal="center" vertical="center"/>
      <protection hidden="1"/>
    </xf>
    <xf numFmtId="0" fontId="13" fillId="0" borderId="0" xfId="3" applyFont="1" applyFill="1" applyBorder="1" applyAlignment="1" applyProtection="1">
      <alignment horizontal="center" textRotation="90"/>
      <protection hidden="1"/>
    </xf>
    <xf numFmtId="9" fontId="11" fillId="0" borderId="0" xfId="1" applyFont="1" applyFill="1" applyBorder="1" applyProtection="1">
      <protection hidden="1"/>
    </xf>
    <xf numFmtId="0" fontId="11" fillId="0" borderId="0" xfId="3" applyFont="1" applyFill="1" applyAlignment="1" applyProtection="1">
      <alignment wrapText="1"/>
      <protection hidden="1"/>
    </xf>
    <xf numFmtId="0" fontId="6" fillId="0" borderId="3" xfId="3" applyFont="1" applyFill="1" applyBorder="1" applyAlignment="1" applyProtection="1">
      <alignment horizontal="left"/>
      <protection hidden="1"/>
    </xf>
    <xf numFmtId="0" fontId="1" fillId="0" borderId="7" xfId="3" applyFont="1" applyFill="1" applyBorder="1" applyAlignment="1" applyProtection="1">
      <alignment horizontal="center" vertical="top"/>
      <protection hidden="1"/>
    </xf>
    <xf numFmtId="0" fontId="1" fillId="0" borderId="7" xfId="3" applyFont="1" applyFill="1" applyBorder="1" applyAlignment="1" applyProtection="1">
      <alignment horizontal="center"/>
      <protection hidden="1"/>
    </xf>
    <xf numFmtId="0" fontId="1" fillId="0" borderId="7" xfId="3" applyFont="1" applyFill="1" applyBorder="1" applyAlignment="1" applyProtection="1">
      <alignment horizontal="center" vertical="center"/>
      <protection hidden="1"/>
    </xf>
    <xf numFmtId="0" fontId="1" fillId="0" borderId="9" xfId="3" applyFont="1" applyFill="1" applyBorder="1" applyAlignment="1" applyProtection="1">
      <alignment horizontal="center"/>
      <protection hidden="1"/>
    </xf>
    <xf numFmtId="49" fontId="10" fillId="2" borderId="0" xfId="3" applyNumberFormat="1" applyFont="1" applyFill="1" applyAlignment="1" applyProtection="1">
      <alignment horizontal="left" vertical="center" wrapText="1"/>
      <protection hidden="1"/>
    </xf>
    <xf numFmtId="0" fontId="1" fillId="0" borderId="7" xfId="3" applyFont="1" applyFill="1" applyBorder="1"/>
    <xf numFmtId="0" fontId="1" fillId="0" borderId="7" xfId="3" applyFill="1" applyBorder="1"/>
    <xf numFmtId="0" fontId="1" fillId="0" borderId="7" xfId="3" applyFont="1" applyFill="1" applyBorder="1" applyAlignment="1" applyProtection="1">
      <alignment horizontal="right" vertical="top" indent="5"/>
      <protection hidden="1"/>
    </xf>
    <xf numFmtId="0" fontId="1" fillId="0" borderId="7" xfId="3" applyFont="1" applyFill="1" applyBorder="1" applyAlignment="1" applyProtection="1">
      <alignment horizontal="right" indent="5"/>
      <protection hidden="1"/>
    </xf>
    <xf numFmtId="0" fontId="1" fillId="0" borderId="7" xfId="3" applyFill="1" applyBorder="1" applyAlignment="1" applyProtection="1">
      <alignment horizontal="right" vertical="top" indent="5"/>
      <protection hidden="1"/>
    </xf>
    <xf numFmtId="0" fontId="1" fillId="0" borderId="7" xfId="3" applyFill="1" applyBorder="1" applyAlignment="1" applyProtection="1">
      <alignment horizontal="right" vertical="center" indent="5"/>
      <protection hidden="1"/>
    </xf>
    <xf numFmtId="0" fontId="28" fillId="0" borderId="7" xfId="3" applyFont="1" applyFill="1" applyBorder="1" applyAlignment="1">
      <alignment horizontal="right" indent="2"/>
    </xf>
    <xf numFmtId="0" fontId="37" fillId="0" borderId="7" xfId="3" applyFont="1" applyFill="1" applyBorder="1" applyAlignment="1" applyProtection="1">
      <alignment horizontal="right" indent="2"/>
      <protection hidden="1"/>
    </xf>
    <xf numFmtId="0" fontId="1" fillId="0" borderId="6" xfId="3" applyFill="1" applyBorder="1"/>
    <xf numFmtId="0" fontId="12" fillId="0" borderId="0" xfId="3" applyFont="1" applyFill="1"/>
    <xf numFmtId="0" fontId="1" fillId="0" borderId="7" xfId="3" applyFont="1" applyFill="1" applyBorder="1" applyAlignment="1" applyProtection="1">
      <alignment horizontal="right" indent="3"/>
      <protection hidden="1"/>
    </xf>
    <xf numFmtId="0" fontId="1" fillId="0" borderId="7" xfId="3" applyFont="1" applyFill="1" applyBorder="1" applyAlignment="1" applyProtection="1">
      <alignment horizontal="right" vertical="top" indent="3"/>
      <protection hidden="1"/>
    </xf>
    <xf numFmtId="0" fontId="1" fillId="0" borderId="7" xfId="3" applyFont="1" applyFill="1" applyBorder="1" applyAlignment="1" applyProtection="1">
      <alignment horizontal="right" vertical="center" indent="3"/>
      <protection hidden="1"/>
    </xf>
    <xf numFmtId="0" fontId="1" fillId="0" borderId="7" xfId="3" applyFill="1" applyBorder="1" applyAlignment="1" applyProtection="1">
      <alignment horizontal="right" indent="3"/>
      <protection hidden="1"/>
    </xf>
    <xf numFmtId="0" fontId="1" fillId="0" borderId="7" xfId="3" applyFill="1" applyBorder="1" applyAlignment="1">
      <alignment horizontal="right" indent="3"/>
    </xf>
    <xf numFmtId="0" fontId="37" fillId="0" borderId="7" xfId="3" applyFont="1" applyFill="1" applyBorder="1" applyAlignment="1" applyProtection="1">
      <alignment horizontal="right" indent="3"/>
      <protection hidden="1"/>
    </xf>
    <xf numFmtId="0" fontId="28" fillId="2" borderId="7" xfId="3" applyFont="1" applyFill="1" applyBorder="1" applyAlignment="1" applyProtection="1">
      <alignment horizontal="right" indent="3"/>
      <protection hidden="1"/>
    </xf>
    <xf numFmtId="0" fontId="37" fillId="0" borderId="7" xfId="3" applyFont="1" applyFill="1" applyBorder="1" applyAlignment="1" applyProtection="1">
      <alignment horizontal="right" vertical="center" wrapText="1" indent="3"/>
      <protection hidden="1"/>
    </xf>
    <xf numFmtId="0" fontId="37" fillId="2" borderId="0" xfId="3" applyFont="1" applyFill="1" applyBorder="1" applyAlignment="1" applyProtection="1">
      <alignment horizontal="right" indent="1"/>
      <protection hidden="1"/>
    </xf>
    <xf numFmtId="0" fontId="37" fillId="2" borderId="7" xfId="3" applyFont="1" applyFill="1" applyBorder="1" applyAlignment="1" applyProtection="1">
      <alignment horizontal="right" indent="1"/>
      <protection hidden="1"/>
    </xf>
    <xf numFmtId="0" fontId="37" fillId="0" borderId="7" xfId="3" applyFont="1" applyFill="1" applyBorder="1" applyAlignment="1" applyProtection="1">
      <alignment horizontal="center"/>
      <protection hidden="1"/>
    </xf>
    <xf numFmtId="0" fontId="1" fillId="0" borderId="0" xfId="3" applyFill="1" applyBorder="1" applyAlignment="1" applyProtection="1">
      <alignment horizontal="center" vertical="center"/>
      <protection hidden="1"/>
    </xf>
    <xf numFmtId="0" fontId="20" fillId="0" borderId="0" xfId="3" applyFont="1" applyFill="1" applyBorder="1" applyAlignment="1" applyProtection="1">
      <alignment horizontal="center"/>
      <protection hidden="1"/>
    </xf>
    <xf numFmtId="0" fontId="22" fillId="0" borderId="0" xfId="3" applyFont="1" applyFill="1" applyBorder="1" applyAlignment="1" applyProtection="1">
      <alignment horizontal="center"/>
      <protection hidden="1"/>
    </xf>
    <xf numFmtId="0" fontId="22" fillId="0" borderId="0" xfId="3" applyFont="1" applyFill="1" applyBorder="1" applyProtection="1">
      <protection hidden="1"/>
    </xf>
    <xf numFmtId="0" fontId="23" fillId="2" borderId="0" xfId="3" applyFont="1" applyFill="1" applyProtection="1">
      <protection hidden="1"/>
    </xf>
    <xf numFmtId="0" fontId="23" fillId="0" borderId="0" xfId="3" applyFont="1" applyFill="1" applyBorder="1" applyAlignment="1" applyProtection="1">
      <alignment horizontal="left" vertical="center" wrapText="1"/>
      <protection hidden="1"/>
    </xf>
    <xf numFmtId="9" fontId="22" fillId="2" borderId="0" xfId="1" applyFont="1" applyFill="1" applyBorder="1" applyAlignment="1" applyProtection="1">
      <alignment horizontal="right" vertical="center"/>
      <protection hidden="1"/>
    </xf>
    <xf numFmtId="0" fontId="22" fillId="0" borderId="0" xfId="3" applyFont="1" applyFill="1" applyAlignment="1" applyProtection="1">
      <alignment vertical="center"/>
      <protection hidden="1"/>
    </xf>
    <xf numFmtId="0" fontId="22" fillId="0" borderId="0" xfId="3" applyFont="1" applyFill="1" applyAlignment="1" applyProtection="1">
      <alignment horizontal="right" vertical="center"/>
      <protection hidden="1"/>
    </xf>
    <xf numFmtId="0" fontId="22" fillId="0" borderId="0" xfId="3" applyFont="1" applyBorder="1" applyAlignment="1" applyProtection="1">
      <alignment horizontal="right" vertical="center"/>
      <protection hidden="1"/>
    </xf>
    <xf numFmtId="0" fontId="22" fillId="0" borderId="0" xfId="3" applyFont="1" applyFill="1" applyBorder="1" applyAlignment="1" applyProtection="1">
      <alignment horizontal="left" vertical="center"/>
      <protection hidden="1"/>
    </xf>
    <xf numFmtId="9" fontId="22" fillId="0" borderId="0" xfId="1" applyFont="1" applyFill="1" applyBorder="1" applyAlignment="1" applyProtection="1">
      <alignment horizontal="right" vertical="center"/>
      <protection hidden="1"/>
    </xf>
    <xf numFmtId="9" fontId="22" fillId="0" borderId="0" xfId="1" applyNumberFormat="1" applyFont="1" applyFill="1" applyBorder="1" applyProtection="1">
      <protection hidden="1"/>
    </xf>
    <xf numFmtId="0" fontId="21" fillId="0" borderId="0" xfId="3" applyFont="1" applyFill="1" applyBorder="1" applyAlignment="1" applyProtection="1">
      <alignment wrapText="1"/>
      <protection hidden="1"/>
    </xf>
    <xf numFmtId="0" fontId="20" fillId="0" borderId="0" xfId="3" applyFont="1" applyFill="1" applyBorder="1" applyAlignment="1" applyProtection="1">
      <alignment horizontal="center" wrapText="1"/>
      <protection hidden="1"/>
    </xf>
    <xf numFmtId="0" fontId="20" fillId="0" borderId="0" xfId="3" applyFont="1" applyFill="1" applyBorder="1" applyAlignment="1" applyProtection="1">
      <alignment wrapText="1"/>
      <protection hidden="1"/>
    </xf>
    <xf numFmtId="0" fontId="23" fillId="0" borderId="0" xfId="3" applyFont="1" applyFill="1" applyProtection="1">
      <protection hidden="1"/>
    </xf>
    <xf numFmtId="9" fontId="22" fillId="0" borderId="0" xfId="1" applyFont="1" applyBorder="1" applyAlignment="1" applyProtection="1">
      <protection hidden="1"/>
    </xf>
    <xf numFmtId="9" fontId="22" fillId="0" borderId="0" xfId="1" applyNumberFormat="1" applyFont="1" applyFill="1" applyBorder="1" applyAlignment="1" applyProtection="1">
      <protection hidden="1"/>
    </xf>
    <xf numFmtId="9" fontId="20" fillId="0" borderId="0" xfId="1" applyFont="1" applyFill="1" applyBorder="1" applyProtection="1">
      <protection hidden="1"/>
    </xf>
    <xf numFmtId="9" fontId="22" fillId="0" borderId="0" xfId="1" applyFont="1" applyFill="1" applyBorder="1" applyAlignment="1" applyProtection="1">
      <protection hidden="1"/>
    </xf>
    <xf numFmtId="10" fontId="22" fillId="0" borderId="0" xfId="1" applyNumberFormat="1" applyFont="1" applyFill="1" applyBorder="1" applyProtection="1">
      <protection hidden="1"/>
    </xf>
    <xf numFmtId="0" fontId="21" fillId="0" borderId="0" xfId="3" applyFont="1" applyFill="1" applyBorder="1" applyAlignment="1" applyProtection="1">
      <alignment horizontal="center" wrapText="1"/>
      <protection hidden="1"/>
    </xf>
    <xf numFmtId="0" fontId="22" fillId="0" borderId="0" xfId="3" applyFont="1" applyFill="1" applyAlignment="1" applyProtection="1">
      <alignment horizontal="center"/>
      <protection hidden="1"/>
    </xf>
    <xf numFmtId="9" fontId="22" fillId="0" borderId="0" xfId="3" applyNumberFormat="1" applyFont="1" applyFill="1" applyAlignment="1" applyProtection="1">
      <alignment horizontal="right" indent="2"/>
      <protection hidden="1"/>
    </xf>
    <xf numFmtId="9" fontId="22" fillId="0" borderId="0" xfId="1" applyFont="1" applyFill="1" applyAlignment="1" applyProtection="1">
      <alignment horizontal="right" indent="2"/>
      <protection hidden="1"/>
    </xf>
    <xf numFmtId="9" fontId="22" fillId="0" borderId="0" xfId="1" applyFont="1" applyFill="1" applyAlignment="1" applyProtection="1">
      <alignment horizontal="right" indent="7"/>
      <protection hidden="1"/>
    </xf>
    <xf numFmtId="1" fontId="22" fillId="0" borderId="0" xfId="3" applyNumberFormat="1" applyFont="1" applyAlignment="1" applyProtection="1">
      <alignment horizontal="right" indent="5"/>
      <protection hidden="1"/>
    </xf>
    <xf numFmtId="1" fontId="22" fillId="0" borderId="0" xfId="4" applyNumberFormat="1" applyFont="1" applyFill="1" applyAlignment="1" applyProtection="1">
      <alignment horizontal="right" indent="5"/>
      <protection hidden="1"/>
    </xf>
    <xf numFmtId="1" fontId="22" fillId="0" borderId="0" xfId="3" applyNumberFormat="1" applyFont="1" applyAlignment="1" applyProtection="1">
      <alignment horizontal="center"/>
      <protection hidden="1"/>
    </xf>
    <xf numFmtId="1" fontId="22" fillId="0" borderId="0" xfId="4" applyNumberFormat="1" applyFont="1" applyFill="1" applyAlignment="1" applyProtection="1">
      <alignment horizontal="center"/>
      <protection hidden="1"/>
    </xf>
    <xf numFmtId="0" fontId="21" fillId="0" borderId="0" xfId="3" applyFont="1" applyFill="1" applyProtection="1">
      <protection hidden="1"/>
    </xf>
    <xf numFmtId="0" fontId="21" fillId="0" borderId="0" xfId="3" applyFont="1" applyFill="1" applyAlignment="1" applyProtection="1">
      <alignment horizontal="left"/>
      <protection hidden="1"/>
    </xf>
    <xf numFmtId="166" fontId="22" fillId="0" borderId="0" xfId="3" applyNumberFormat="1" applyFont="1" applyAlignment="1" applyProtection="1">
      <alignment horizontal="right" indent="5"/>
      <protection hidden="1"/>
    </xf>
    <xf numFmtId="9" fontId="22" fillId="0" borderId="0" xfId="1" applyNumberFormat="1" applyFont="1" applyFill="1" applyAlignment="1" applyProtection="1">
      <alignment horizontal="right" indent="4"/>
      <protection hidden="1"/>
    </xf>
    <xf numFmtId="166" fontId="22" fillId="0" borderId="0" xfId="4" applyNumberFormat="1" applyFont="1" applyFill="1" applyAlignment="1" applyProtection="1">
      <alignment horizontal="center"/>
      <protection hidden="1"/>
    </xf>
    <xf numFmtId="0" fontId="20" fillId="0" borderId="0" xfId="3" applyFont="1" applyFill="1" applyAlignment="1" applyProtection="1">
      <alignment horizontal="center" vertical="center" wrapText="1"/>
      <protection hidden="1"/>
    </xf>
    <xf numFmtId="0" fontId="23" fillId="0" borderId="0" xfId="3" applyFont="1" applyFill="1" applyAlignment="1" applyProtection="1">
      <protection hidden="1"/>
    </xf>
    <xf numFmtId="9" fontId="22" fillId="0" borderId="0" xfId="3" applyNumberFormat="1" applyFont="1" applyFill="1" applyAlignment="1" applyProtection="1">
      <alignment horizontal="center"/>
      <protection hidden="1"/>
    </xf>
    <xf numFmtId="167" fontId="20" fillId="0" borderId="0" xfId="3" applyNumberFormat="1" applyFont="1" applyFill="1" applyProtection="1">
      <protection hidden="1"/>
    </xf>
    <xf numFmtId="0" fontId="22" fillId="0" borderId="0" xfId="2" applyNumberFormat="1" applyFont="1" applyFill="1" applyBorder="1" applyAlignment="1" applyProtection="1">
      <alignment horizontal="center" vertical="center"/>
      <protection hidden="1"/>
    </xf>
    <xf numFmtId="9" fontId="22" fillId="0" borderId="0" xfId="1" applyFont="1" applyFill="1" applyAlignment="1" applyProtection="1">
      <alignment horizontal="right" indent="4"/>
      <protection hidden="1"/>
    </xf>
    <xf numFmtId="0" fontId="22" fillId="0" borderId="0" xfId="3" applyFont="1" applyFill="1" applyBorder="1" applyAlignment="1" applyProtection="1">
      <alignment horizontal="left" wrapText="1"/>
      <protection hidden="1"/>
    </xf>
    <xf numFmtId="9" fontId="22" fillId="0" borderId="0" xfId="1" applyFont="1" applyFill="1" applyBorder="1" applyAlignment="1" applyProtection="1">
      <alignment horizontal="right" indent="4"/>
      <protection hidden="1"/>
    </xf>
    <xf numFmtId="0" fontId="22" fillId="0" borderId="0" xfId="3" applyFont="1" applyFill="1" applyAlignment="1" applyProtection="1">
      <alignment horizontal="right" indent="3"/>
      <protection hidden="1"/>
    </xf>
    <xf numFmtId="0" fontId="21" fillId="0" borderId="0" xfId="3" applyFont="1" applyFill="1" applyAlignment="1" applyProtection="1">
      <alignment horizontal="center" wrapText="1"/>
      <protection hidden="1"/>
    </xf>
    <xf numFmtId="0" fontId="1" fillId="0" borderId="8" xfId="3" applyFont="1" applyFill="1" applyBorder="1" applyAlignment="1" applyProtection="1">
      <alignment horizontal="center"/>
      <protection hidden="1"/>
    </xf>
    <xf numFmtId="0" fontId="1" fillId="0" borderId="3" xfId="3" applyFont="1" applyFill="1" applyBorder="1" applyAlignment="1" applyProtection="1">
      <alignment horizontal="center"/>
      <protection hidden="1"/>
    </xf>
    <xf numFmtId="0" fontId="1" fillId="0" borderId="9" xfId="3" applyFill="1" applyBorder="1"/>
    <xf numFmtId="0" fontId="9" fillId="2" borderId="0" xfId="0" applyFont="1" applyFill="1" applyBorder="1" applyAlignment="1" applyProtection="1">
      <alignment horizontal="left"/>
      <protection hidden="1"/>
    </xf>
    <xf numFmtId="0" fontId="8" fillId="0" borderId="0" xfId="0" applyFont="1" applyFill="1" applyBorder="1" applyAlignment="1" applyProtection="1">
      <alignment horizontal="left"/>
      <protection hidden="1"/>
    </xf>
    <xf numFmtId="0" fontId="0" fillId="0" borderId="0" xfId="0" applyBorder="1" applyAlignment="1" applyProtection="1">
      <protection hidden="1"/>
    </xf>
    <xf numFmtId="0" fontId="31" fillId="3" borderId="0" xfId="0" applyFont="1" applyFill="1" applyAlignment="1" applyProtection="1">
      <alignment wrapText="1"/>
      <protection hidden="1"/>
    </xf>
    <xf numFmtId="0" fontId="32" fillId="0" borderId="0" xfId="0" applyFont="1" applyAlignment="1" applyProtection="1">
      <alignment wrapText="1"/>
      <protection hidden="1"/>
    </xf>
    <xf numFmtId="0" fontId="26" fillId="2" borderId="10" xfId="0" applyFont="1" applyFill="1" applyBorder="1" applyAlignment="1" applyProtection="1">
      <alignment horizontal="left"/>
      <protection hidden="1"/>
    </xf>
    <xf numFmtId="0" fontId="10" fillId="4" borderId="0" xfId="0" applyFont="1" applyFill="1" applyAlignment="1" applyProtection="1">
      <alignment vertical="center"/>
      <protection hidden="1"/>
    </xf>
    <xf numFmtId="0" fontId="0" fillId="0" borderId="0" xfId="0" applyAlignment="1" applyProtection="1">
      <protection hidden="1"/>
    </xf>
    <xf numFmtId="49" fontId="10" fillId="4" borderId="0" xfId="3" applyNumberFormat="1" applyFont="1" applyFill="1" applyAlignment="1" applyProtection="1">
      <alignment horizontal="left" vertical="center" wrapText="1"/>
      <protection hidden="1"/>
    </xf>
    <xf numFmtId="49" fontId="10" fillId="4" borderId="0" xfId="3" applyNumberFormat="1" applyFont="1" applyFill="1" applyAlignment="1" applyProtection="1">
      <alignment horizontal="left" vertical="center"/>
      <protection hidden="1"/>
    </xf>
    <xf numFmtId="0" fontId="9" fillId="2" borderId="10" xfId="3" applyFont="1" applyFill="1" applyBorder="1" applyAlignment="1" applyProtection="1">
      <alignment horizontal="left"/>
      <protection hidden="1"/>
    </xf>
    <xf numFmtId="0" fontId="9" fillId="2" borderId="5" xfId="3" applyFont="1" applyFill="1" applyBorder="1" applyAlignment="1" applyProtection="1">
      <alignment horizontal="left"/>
      <protection hidden="1"/>
    </xf>
    <xf numFmtId="0" fontId="9" fillId="2" borderId="0" xfId="3" applyFont="1" applyFill="1" applyBorder="1" applyAlignment="1" applyProtection="1">
      <alignment horizontal="left"/>
      <protection hidden="1"/>
    </xf>
    <xf numFmtId="0" fontId="9" fillId="2" borderId="7" xfId="3" applyFont="1" applyFill="1" applyBorder="1" applyAlignment="1" applyProtection="1">
      <alignment horizontal="left"/>
      <protection hidden="1"/>
    </xf>
    <xf numFmtId="0" fontId="7" fillId="0" borderId="10" xfId="3" applyFont="1" applyFill="1" applyBorder="1" applyAlignment="1" applyProtection="1">
      <alignment vertical="center" wrapText="1"/>
      <protection hidden="1"/>
    </xf>
    <xf numFmtId="0" fontId="9" fillId="2" borderId="6" xfId="3" applyFont="1" applyFill="1" applyBorder="1" applyAlignment="1" applyProtection="1">
      <alignment horizontal="left"/>
      <protection hidden="1"/>
    </xf>
    <xf numFmtId="0" fontId="0" fillId="0" borderId="10" xfId="0" applyBorder="1" applyAlignment="1" applyProtection="1">
      <alignment vertical="center" wrapText="1"/>
      <protection hidden="1"/>
    </xf>
    <xf numFmtId="0" fontId="0" fillId="0" borderId="10" xfId="0" applyBorder="1" applyAlignment="1">
      <alignment wrapText="1"/>
    </xf>
    <xf numFmtId="0" fontId="0" fillId="0" borderId="5" xfId="0" applyBorder="1" applyAlignment="1">
      <alignment wrapText="1"/>
    </xf>
    <xf numFmtId="0" fontId="7" fillId="0" borderId="10" xfId="3" applyFont="1" applyFill="1" applyBorder="1" applyAlignment="1" applyProtection="1">
      <alignment horizontal="left" vertical="center" wrapText="1"/>
      <protection hidden="1"/>
    </xf>
    <xf numFmtId="0" fontId="0" fillId="0" borderId="10" xfId="0" applyBorder="1" applyAlignment="1" applyProtection="1">
      <alignment horizontal="left" vertical="center" wrapText="1"/>
      <protection hidden="1"/>
    </xf>
    <xf numFmtId="0" fontId="10" fillId="4" borderId="0" xfId="3" applyFont="1" applyFill="1" applyAlignment="1" applyProtection="1">
      <alignment horizontal="left" vertical="center" wrapText="1"/>
      <protection hidden="1"/>
    </xf>
    <xf numFmtId="0" fontId="10" fillId="4" borderId="0" xfId="3" applyFont="1" applyFill="1" applyAlignment="1" applyProtection="1">
      <alignment horizontal="left" vertical="center"/>
      <protection hidden="1"/>
    </xf>
    <xf numFmtId="0" fontId="1" fillId="0" borderId="0" xfId="3" applyAlignment="1" applyProtection="1">
      <protection hidden="1"/>
    </xf>
    <xf numFmtId="0" fontId="5" fillId="2" borderId="3" xfId="3" applyFont="1" applyFill="1" applyBorder="1" applyAlignment="1" applyProtection="1">
      <alignment horizontal="center" vertical="center"/>
      <protection hidden="1"/>
    </xf>
    <xf numFmtId="0" fontId="0" fillId="2" borderId="3" xfId="0" applyFill="1" applyBorder="1" applyAlignment="1" applyProtection="1">
      <alignment horizontal="center" vertical="center"/>
      <protection hidden="1"/>
    </xf>
    <xf numFmtId="0" fontId="0" fillId="0" borderId="0" xfId="0" applyAlignment="1" applyProtection="1">
      <alignment horizontal="left" vertical="center"/>
      <protection hidden="1"/>
    </xf>
    <xf numFmtId="0" fontId="0" fillId="0" borderId="5" xfId="0" applyBorder="1" applyAlignment="1" applyProtection="1">
      <alignment vertical="center" wrapText="1"/>
      <protection hidden="1"/>
    </xf>
    <xf numFmtId="0" fontId="5" fillId="0" borderId="3" xfId="3" applyFont="1" applyFill="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9" fillId="2" borderId="4" xfId="3" applyFont="1" applyFill="1" applyBorder="1" applyAlignment="1" applyProtection="1">
      <alignment horizontal="left"/>
      <protection hidden="1"/>
    </xf>
    <xf numFmtId="0" fontId="7" fillId="0" borderId="10" xfId="3" applyFont="1" applyFill="1" applyBorder="1" applyAlignment="1" applyProtection="1">
      <alignment wrapText="1"/>
      <protection hidden="1"/>
    </xf>
    <xf numFmtId="0" fontId="0" fillId="0" borderId="5" xfId="0" applyBorder="1" applyAlignment="1" applyProtection="1">
      <alignment wrapText="1"/>
      <protection hidden="1"/>
    </xf>
    <xf numFmtId="0" fontId="5" fillId="2" borderId="3" xfId="3" applyFont="1" applyFill="1" applyBorder="1" applyAlignment="1" applyProtection="1">
      <alignment horizontal="center" wrapText="1"/>
      <protection hidden="1"/>
    </xf>
    <xf numFmtId="0" fontId="16" fillId="2" borderId="3" xfId="0" applyFont="1" applyFill="1" applyBorder="1" applyAlignment="1" applyProtection="1">
      <alignment horizontal="center" wrapText="1"/>
      <protection hidden="1"/>
    </xf>
    <xf numFmtId="0" fontId="5" fillId="2" borderId="0" xfId="3" applyFont="1" applyFill="1" applyBorder="1" applyAlignment="1" applyProtection="1">
      <alignment horizontal="center" wrapText="1"/>
      <protection hidden="1"/>
    </xf>
    <xf numFmtId="0" fontId="0" fillId="0" borderId="1" xfId="0" applyBorder="1" applyAlignment="1" applyProtection="1">
      <alignment horizontal="center" wrapText="1"/>
      <protection hidden="1"/>
    </xf>
    <xf numFmtId="0" fontId="8" fillId="0" borderId="10" xfId="3" applyFont="1" applyFill="1" applyBorder="1" applyAlignment="1" applyProtection="1">
      <alignment vertical="center" wrapText="1"/>
      <protection hidden="1"/>
    </xf>
    <xf numFmtId="0" fontId="0" fillId="0" borderId="5" xfId="0" applyBorder="1" applyAlignment="1" applyProtection="1">
      <alignment vertical="center"/>
      <protection hidden="1"/>
    </xf>
    <xf numFmtId="0" fontId="5" fillId="2" borderId="0" xfId="3" applyFont="1" applyFill="1" applyBorder="1" applyAlignment="1" applyProtection="1">
      <alignment horizontal="center" vertical="top" wrapText="1"/>
      <protection hidden="1"/>
    </xf>
    <xf numFmtId="0" fontId="1" fillId="0" borderId="1" xfId="0" applyFont="1" applyBorder="1" applyAlignment="1" applyProtection="1">
      <alignment horizontal="center" vertical="top" wrapText="1"/>
      <protection hidden="1"/>
    </xf>
    <xf numFmtId="0" fontId="0" fillId="0" borderId="3" xfId="0" applyBorder="1" applyProtection="1">
      <protection hidden="1"/>
    </xf>
    <xf numFmtId="0" fontId="5" fillId="2" borderId="10" xfId="3" applyFont="1" applyFill="1" applyBorder="1" applyAlignment="1" applyProtection="1">
      <alignment horizontal="left"/>
      <protection hidden="1"/>
    </xf>
    <xf numFmtId="0" fontId="1" fillId="0" borderId="10" xfId="0" applyFont="1" applyBorder="1" applyAlignment="1" applyProtection="1">
      <alignment horizontal="left"/>
      <protection hidden="1"/>
    </xf>
    <xf numFmtId="0" fontId="8" fillId="0" borderId="0" xfId="3" applyFont="1" applyFill="1" applyBorder="1" applyAlignment="1" applyProtection="1">
      <alignment wrapText="1"/>
      <protection hidden="1"/>
    </xf>
    <xf numFmtId="0" fontId="8" fillId="0" borderId="7" xfId="3" applyFont="1" applyFill="1" applyBorder="1" applyAlignment="1" applyProtection="1">
      <alignment wrapText="1"/>
      <protection hidden="1"/>
    </xf>
    <xf numFmtId="0" fontId="1" fillId="0" borderId="1" xfId="0" applyFont="1" applyBorder="1" applyAlignment="1" applyProtection="1">
      <alignment horizontal="center" wrapText="1"/>
      <protection hidden="1"/>
    </xf>
    <xf numFmtId="0" fontId="37" fillId="2" borderId="5" xfId="3" applyFont="1" applyFill="1" applyBorder="1" applyAlignment="1" applyProtection="1">
      <alignment horizontal="center" vertical="center" wrapText="1"/>
      <protection hidden="1"/>
    </xf>
    <xf numFmtId="0" fontId="28" fillId="0" borderId="7" xfId="0" applyFont="1" applyBorder="1" applyAlignment="1" applyProtection="1">
      <alignment horizontal="center" vertical="center" wrapText="1"/>
      <protection hidden="1"/>
    </xf>
    <xf numFmtId="0" fontId="0" fillId="0" borderId="0" xfId="0" applyAlignment="1" applyProtection="1">
      <alignment horizontal="left"/>
      <protection hidden="1"/>
    </xf>
    <xf numFmtId="0" fontId="6" fillId="0" borderId="10" xfId="3" applyFont="1" applyFill="1" applyBorder="1" applyAlignment="1" applyProtection="1">
      <alignment vertical="center" wrapText="1"/>
      <protection hidden="1"/>
    </xf>
    <xf numFmtId="0" fontId="1" fillId="0" borderId="10" xfId="0" applyFont="1" applyBorder="1" applyAlignment="1" applyProtection="1">
      <alignment vertical="center"/>
      <protection hidden="1"/>
    </xf>
    <xf numFmtId="0" fontId="0" fillId="0" borderId="10" xfId="0" applyBorder="1" applyAlignment="1" applyProtection="1">
      <alignment vertical="center"/>
      <protection hidden="1"/>
    </xf>
    <xf numFmtId="0" fontId="33" fillId="3" borderId="0" xfId="3" applyFont="1" applyFill="1" applyAlignment="1" applyProtection="1">
      <alignment horizontal="left" vertical="center"/>
      <protection hidden="1"/>
    </xf>
    <xf numFmtId="0" fontId="34" fillId="0" borderId="0" xfId="0" applyFont="1" applyAlignment="1" applyProtection="1">
      <alignment horizontal="left" vertical="center"/>
      <protection hidden="1"/>
    </xf>
    <xf numFmtId="0" fontId="6" fillId="0" borderId="11" xfId="3" applyFont="1" applyFill="1" applyBorder="1" applyAlignment="1" applyProtection="1">
      <alignment horizontal="center" vertical="center" wrapText="1"/>
      <protection hidden="1"/>
    </xf>
    <xf numFmtId="0" fontId="6" fillId="0" borderId="12" xfId="3" applyFont="1" applyBorder="1" applyAlignment="1" applyProtection="1">
      <alignment horizontal="center" vertical="center" wrapText="1"/>
      <protection hidden="1"/>
    </xf>
    <xf numFmtId="0" fontId="6" fillId="0" borderId="13" xfId="3" applyFont="1" applyBorder="1" applyAlignment="1" applyProtection="1">
      <alignment horizontal="center" vertical="center" wrapText="1"/>
      <protection hidden="1"/>
    </xf>
    <xf numFmtId="0" fontId="6" fillId="0" borderId="3" xfId="3" applyFont="1" applyFill="1" applyBorder="1" applyAlignment="1" applyProtection="1">
      <alignment horizontal="left" wrapText="1"/>
      <protection hidden="1"/>
    </xf>
    <xf numFmtId="0" fontId="1" fillId="0" borderId="3" xfId="3" applyBorder="1" applyAlignment="1" applyProtection="1">
      <alignment wrapText="1"/>
      <protection hidden="1"/>
    </xf>
    <xf numFmtId="0" fontId="1" fillId="0" borderId="9" xfId="3" applyBorder="1" applyAlignment="1" applyProtection="1">
      <alignment wrapText="1"/>
      <protection hidden="1"/>
    </xf>
    <xf numFmtId="0" fontId="6" fillId="0" borderId="0" xfId="0" applyFont="1" applyAlignment="1" applyProtection="1">
      <alignment vertical="center" wrapText="1"/>
      <protection hidden="1"/>
    </xf>
    <xf numFmtId="0" fontId="13" fillId="0" borderId="0" xfId="3" applyFont="1" applyFill="1" applyBorder="1" applyAlignment="1" applyProtection="1">
      <alignment horizontal="center" vertical="center"/>
      <protection hidden="1"/>
    </xf>
    <xf numFmtId="0" fontId="26" fillId="0" borderId="0" xfId="3" applyFont="1" applyFill="1" applyBorder="1" applyAlignment="1" applyProtection="1">
      <alignment horizontal="center" vertical="center"/>
      <protection hidden="1"/>
    </xf>
    <xf numFmtId="0" fontId="17" fillId="4" borderId="0" xfId="3" applyFont="1" applyFill="1" applyBorder="1" applyAlignment="1" applyProtection="1">
      <alignment horizontal="left" vertical="center" wrapText="1"/>
      <protection hidden="1"/>
    </xf>
    <xf numFmtId="0" fontId="8" fillId="0" borderId="0" xfId="3" applyFont="1" applyFill="1" applyBorder="1" applyAlignment="1" applyProtection="1">
      <alignment vertical="center" wrapText="1"/>
      <protection hidden="1"/>
    </xf>
    <xf numFmtId="0" fontId="0" fillId="0" borderId="0" xfId="0" applyBorder="1" applyAlignment="1" applyProtection="1">
      <alignment vertical="center"/>
      <protection hidden="1"/>
    </xf>
    <xf numFmtId="0" fontId="6" fillId="0" borderId="0" xfId="3" applyFont="1" applyFill="1" applyBorder="1" applyAlignment="1" applyProtection="1">
      <alignment vertical="top" wrapText="1"/>
      <protection hidden="1"/>
    </xf>
    <xf numFmtId="0" fontId="6" fillId="0" borderId="0" xfId="0" applyFont="1" applyAlignment="1" applyProtection="1">
      <alignment vertical="top" wrapText="1"/>
      <protection hidden="1"/>
    </xf>
    <xf numFmtId="0" fontId="5" fillId="0" borderId="11" xfId="3" applyFont="1" applyFill="1" applyBorder="1" applyAlignment="1" applyProtection="1">
      <alignment horizontal="center" vertical="center"/>
      <protection hidden="1"/>
    </xf>
    <xf numFmtId="0" fontId="5" fillId="0" borderId="12" xfId="3" applyFont="1" applyFill="1" applyBorder="1" applyAlignment="1" applyProtection="1">
      <alignment horizontal="center" vertical="center"/>
      <protection hidden="1"/>
    </xf>
    <xf numFmtId="0" fontId="5" fillId="0" borderId="13" xfId="3" applyFont="1" applyFill="1" applyBorder="1" applyAlignment="1" applyProtection="1">
      <alignment horizontal="center" vertical="center"/>
      <protection hidden="1"/>
    </xf>
    <xf numFmtId="0" fontId="23" fillId="0" borderId="0" xfId="3" applyFont="1" applyFill="1" applyAlignment="1" applyProtection="1">
      <alignment horizontal="center" wrapText="1"/>
      <protection hidden="1"/>
    </xf>
    <xf numFmtId="0" fontId="20" fillId="0" borderId="0" xfId="0" applyFont="1" applyAlignment="1" applyProtection="1">
      <alignment wrapText="1"/>
      <protection hidden="1"/>
    </xf>
    <xf numFmtId="0" fontId="21" fillId="2" borderId="0" xfId="3" applyFont="1" applyFill="1" applyBorder="1" applyAlignment="1" applyProtection="1">
      <alignment horizontal="left"/>
      <protection hidden="1"/>
    </xf>
    <xf numFmtId="0" fontId="0" fillId="4" borderId="0" xfId="0" applyFill="1" applyAlignment="1" applyProtection="1">
      <protection hidden="1"/>
    </xf>
    <xf numFmtId="0" fontId="37" fillId="2" borderId="6" xfId="3" applyFont="1" applyFill="1" applyBorder="1" applyAlignment="1" applyProtection="1">
      <alignment horizontal="right" indent="1"/>
      <protection hidden="1"/>
    </xf>
    <xf numFmtId="0" fontId="37" fillId="2" borderId="0" xfId="3" applyFont="1" applyFill="1" applyBorder="1" applyAlignment="1" applyProtection="1">
      <alignment horizontal="right" indent="1"/>
      <protection hidden="1"/>
    </xf>
    <xf numFmtId="0" fontId="37" fillId="2" borderId="7" xfId="3" applyFont="1" applyFill="1" applyBorder="1" applyAlignment="1" applyProtection="1">
      <alignment horizontal="right" indent="1"/>
      <protection hidden="1"/>
    </xf>
    <xf numFmtId="0" fontId="5" fillId="2" borderId="3" xfId="3" applyFont="1" applyFill="1" applyBorder="1" applyAlignment="1" applyProtection="1">
      <alignment horizontal="left"/>
      <protection hidden="1"/>
    </xf>
  </cellXfs>
  <cellStyles count="5">
    <cellStyle name="Comma" xfId="2" builtinId="3"/>
    <cellStyle name="Comma 2" xfId="4"/>
    <cellStyle name="Normal" xfId="0" builtinId="0"/>
    <cellStyle name="Normal 2" xfId="3"/>
    <cellStyle name="Percent" xfId="1" builtinId="5"/>
  </cellStyles>
  <dxfs count="25">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9" defaultPivotStyle="PivotStyleLight16"/>
  <colors>
    <mruColors>
      <color rgb="FF004669"/>
      <color rgb="FFFFFFFF"/>
      <color rgb="FFC66934"/>
      <color rgb="FF00467A"/>
      <color rgb="FFBC6332"/>
      <color rgb="FFD17D4F"/>
      <color rgb="FFD9946D"/>
      <color rgb="FFD38255"/>
      <color rgb="FFD58A61"/>
      <color rgb="FFD68D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5489558248285383"/>
          <c:y val="6.990267400500294E-2"/>
          <c:w val="0.45302380748766574"/>
          <c:h val="0.88273047160271345"/>
        </c:manualLayout>
      </c:layout>
      <c:barChart>
        <c:barDir val="bar"/>
        <c:grouping val="clustered"/>
        <c:varyColors val="0"/>
        <c:ser>
          <c:idx val="0"/>
          <c:order val="0"/>
          <c:invertIfNegative val="0"/>
          <c:dPt>
            <c:idx val="0"/>
            <c:invertIfNegative val="0"/>
            <c:bubble3D val="0"/>
            <c:spPr>
              <a:solidFill>
                <a:srgbClr val="004669"/>
              </a:solidFill>
            </c:spPr>
          </c:dPt>
          <c:dPt>
            <c:idx val="1"/>
            <c:invertIfNegative val="0"/>
            <c:bubble3D val="0"/>
            <c:spPr>
              <a:solidFill>
                <a:srgbClr val="004669"/>
              </a:solidFill>
            </c:spPr>
          </c:dPt>
          <c:dPt>
            <c:idx val="3"/>
            <c:invertIfNegative val="0"/>
            <c:bubble3D val="0"/>
            <c:spPr>
              <a:solidFill>
                <a:srgbClr val="C66934"/>
              </a:solidFill>
            </c:spPr>
          </c:dPt>
          <c:dPt>
            <c:idx val="4"/>
            <c:invertIfNegative val="0"/>
            <c:bubble3D val="0"/>
            <c:spPr>
              <a:solidFill>
                <a:srgbClr val="C66934"/>
              </a:solidFill>
            </c:spPr>
          </c:dPt>
          <c:dPt>
            <c:idx val="5"/>
            <c:invertIfNegative val="0"/>
            <c:bubble3D val="0"/>
            <c:spPr>
              <a:solidFill>
                <a:srgbClr val="C66934"/>
              </a:solidFill>
            </c:spPr>
          </c:dPt>
          <c:dPt>
            <c:idx val="6"/>
            <c:invertIfNegative val="0"/>
            <c:bubble3D val="0"/>
            <c:spPr>
              <a:solidFill>
                <a:srgbClr val="C66934"/>
              </a:solidFill>
            </c:spPr>
          </c:dPt>
          <c:dPt>
            <c:idx val="7"/>
            <c:invertIfNegative val="0"/>
            <c:bubble3D val="0"/>
            <c:spPr>
              <a:solidFill>
                <a:srgbClr val="C66934"/>
              </a:solidFill>
            </c:spPr>
          </c:dPt>
          <c:dPt>
            <c:idx val="8"/>
            <c:invertIfNegative val="0"/>
            <c:bubble3D val="0"/>
            <c:spPr>
              <a:solidFill>
                <a:srgbClr val="C66934"/>
              </a:solidFill>
            </c:spPr>
          </c:dPt>
          <c:dPt>
            <c:idx val="9"/>
            <c:invertIfNegative val="0"/>
            <c:bubble3D val="0"/>
            <c:spPr>
              <a:solidFill>
                <a:srgbClr val="C66934"/>
              </a:solidFill>
            </c:spPr>
          </c:dPt>
          <c:dPt>
            <c:idx val="10"/>
            <c:invertIfNegative val="0"/>
            <c:bubble3D val="0"/>
            <c:spPr>
              <a:solidFill>
                <a:srgbClr val="004669"/>
              </a:solidFill>
            </c:spPr>
          </c:dPt>
          <c:dPt>
            <c:idx val="11"/>
            <c:invertIfNegative val="0"/>
            <c:bubble3D val="0"/>
            <c:spPr>
              <a:solidFill>
                <a:srgbClr val="004669"/>
              </a:solidFill>
            </c:spPr>
          </c:dPt>
          <c:dPt>
            <c:idx val="12"/>
            <c:invertIfNegative val="0"/>
            <c:bubble3D val="0"/>
            <c:spPr>
              <a:solidFill>
                <a:srgbClr val="004669"/>
              </a:solidFill>
            </c:spPr>
          </c:dPt>
          <c:dPt>
            <c:idx val="13"/>
            <c:invertIfNegative val="0"/>
            <c:bubble3D val="0"/>
            <c:spPr>
              <a:solidFill>
                <a:srgbClr val="004669"/>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'M1 - Graphics'!$J$15:$J$28</c:f>
              <c:strCache>
                <c:ptCount val="14"/>
                <c:pt idx="0">
                  <c:v>Percent of exiting participants with
arrest during participation </c:v>
                </c:pt>
                <c:pt idx="3">
                  <c:v>Successful Completion</c:v>
                </c:pt>
                <c:pt idx="4">
                  <c:v>Withdrew While in Compliance </c:v>
                </c:pt>
                <c:pt idx="5">
                  <c:v>Discharged</c:v>
                </c:pt>
                <c:pt idx="6">
                  <c:v>Transferred to Another Treatment Court</c:v>
                </c:pt>
                <c:pt idx="7">
                  <c:v>Failed to Complete</c:v>
                </c:pt>
                <c:pt idx="10">
                  <c:v>Felony </c:v>
                </c:pt>
                <c:pt idx="11">
                  <c:v>Misdemeanor</c:v>
                </c:pt>
                <c:pt idx="12">
                  <c:v>Ordinance Violation/Summary Offense</c:v>
                </c:pt>
                <c:pt idx="13">
                  <c:v>Violation of Probation</c:v>
                </c:pt>
              </c:strCache>
            </c:strRef>
          </c:cat>
          <c:val>
            <c:numRef>
              <c:f>'M1 - Graphics'!$K$15:$K$28</c:f>
              <c:numCache>
                <c:formatCode>General</c:formatCode>
                <c:ptCount val="14"/>
                <c:pt idx="0" formatCode="0%">
                  <c:v>0</c:v>
                </c:pt>
                <c:pt idx="3" formatCode="0%">
                  <c:v>0</c:v>
                </c:pt>
                <c:pt idx="4" formatCode="0%">
                  <c:v>0</c:v>
                </c:pt>
                <c:pt idx="5" formatCode="0%">
                  <c:v>0</c:v>
                </c:pt>
                <c:pt idx="6" formatCode="0%">
                  <c:v>0</c:v>
                </c:pt>
                <c:pt idx="7" formatCode="0%">
                  <c:v>0</c:v>
                </c:pt>
                <c:pt idx="10" formatCode="0%">
                  <c:v>0</c:v>
                </c:pt>
                <c:pt idx="11" formatCode="0%">
                  <c:v>0</c:v>
                </c:pt>
                <c:pt idx="12" formatCode="0%">
                  <c:v>0</c:v>
                </c:pt>
                <c:pt idx="13" formatCode="0%">
                  <c:v>0</c:v>
                </c:pt>
              </c:numCache>
            </c:numRef>
          </c:val>
        </c:ser>
        <c:dLbls>
          <c:showLegendKey val="0"/>
          <c:showVal val="1"/>
          <c:showCatName val="0"/>
          <c:showSerName val="0"/>
          <c:showPercent val="0"/>
          <c:showBubbleSize val="0"/>
        </c:dLbls>
        <c:gapWidth val="69"/>
        <c:axId val="32986320"/>
        <c:axId val="32989680"/>
      </c:barChart>
      <c:catAx>
        <c:axId val="32986320"/>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2989680"/>
        <c:crosses val="autoZero"/>
        <c:auto val="1"/>
        <c:lblAlgn val="ctr"/>
        <c:lblOffset val="100"/>
        <c:tickLblSkip val="1"/>
        <c:tickMarkSkip val="1"/>
        <c:noMultiLvlLbl val="0"/>
      </c:catAx>
      <c:valAx>
        <c:axId val="32989680"/>
        <c:scaling>
          <c:orientation val="minMax"/>
          <c:max val="1"/>
          <c:min val="0"/>
        </c:scaling>
        <c:delete val="1"/>
        <c:axPos val="t"/>
        <c:numFmt formatCode="0%" sourceLinked="0"/>
        <c:majorTickMark val="out"/>
        <c:minorTickMark val="none"/>
        <c:tickLblPos val="none"/>
        <c:crossAx val="32986320"/>
        <c:crosses val="autoZero"/>
        <c:crossBetween val="between"/>
        <c:majorUnit val="0.25"/>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377" r="0.75000000000000377" t="1" header="0.5" footer="0.5"/>
    <c:pageSetup orientation="landscape" horizontalDpi="-3"/>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960" b="0" i="0" u="none" strike="noStrike" kern="1200" baseline="0">
                <a:solidFill>
                  <a:srgbClr val="000000"/>
                </a:solidFill>
                <a:latin typeface="Arial"/>
                <a:ea typeface="Arial"/>
                <a:cs typeface="Arial"/>
              </a:defRPr>
            </a:pPr>
            <a:r>
              <a:rPr lang="en-US" sz="1000" b="1" i="0" u="none" baseline="0"/>
              <a:t>MHC Notification of Arrest</a:t>
            </a:r>
          </a:p>
          <a:p>
            <a:pPr marL="0" marR="0" indent="0" algn="ctr" defTabSz="914400" rtl="0" eaLnBrk="1" fontAlgn="auto" latinLnBrk="0" hangingPunct="1">
              <a:lnSpc>
                <a:spcPct val="100000"/>
              </a:lnSpc>
              <a:spcBef>
                <a:spcPts val="0"/>
              </a:spcBef>
              <a:spcAft>
                <a:spcPts val="0"/>
              </a:spcAft>
              <a:buClrTx/>
              <a:buSzTx/>
              <a:buFontTx/>
              <a:buNone/>
              <a:tabLst/>
              <a:defRPr sz="960" b="0" i="0" u="none" strike="noStrike" kern="1200" baseline="0">
                <a:solidFill>
                  <a:srgbClr val="000000"/>
                </a:solidFill>
                <a:latin typeface="Arial"/>
                <a:ea typeface="Arial"/>
                <a:cs typeface="Arial"/>
              </a:defRPr>
            </a:pPr>
            <a:r>
              <a:rPr lang="en-US" sz="1000" b="0" u="none" baseline="0"/>
              <a:t> </a:t>
            </a:r>
          </a:p>
          <a:p>
            <a:pPr marL="0" marR="0" indent="0" algn="ctr" defTabSz="914400" rtl="0" eaLnBrk="1" fontAlgn="auto" latinLnBrk="0" hangingPunct="1">
              <a:lnSpc>
                <a:spcPct val="100000"/>
              </a:lnSpc>
              <a:spcBef>
                <a:spcPts val="0"/>
              </a:spcBef>
              <a:spcAft>
                <a:spcPts val="0"/>
              </a:spcAft>
              <a:buClrTx/>
              <a:buSzTx/>
              <a:buFontTx/>
              <a:buNone/>
              <a:tabLst/>
              <a:defRPr sz="960" b="0" i="0" u="none" strike="noStrike" kern="1200" baseline="0">
                <a:solidFill>
                  <a:srgbClr val="000000"/>
                </a:solidFill>
                <a:latin typeface="Arial"/>
                <a:ea typeface="Arial"/>
                <a:cs typeface="Arial"/>
              </a:defRPr>
            </a:pPr>
            <a:endParaRPr lang="en-US" sz="1000" b="1" u="sng"/>
          </a:p>
        </c:rich>
      </c:tx>
      <c:layout>
        <c:manualLayout>
          <c:xMode val="edge"/>
          <c:yMode val="edge"/>
          <c:x val="0.29695712306528282"/>
          <c:y val="2.2624436394056237E-2"/>
        </c:manualLayout>
      </c:layout>
      <c:overlay val="1"/>
    </c:title>
    <c:autoTitleDeleted val="0"/>
    <c:plotArea>
      <c:layout>
        <c:manualLayout>
          <c:layoutTarget val="inner"/>
          <c:xMode val="edge"/>
          <c:yMode val="edge"/>
          <c:x val="0.1723926434393894"/>
          <c:y val="0.43397388534334219"/>
          <c:w val="0.74461863540480178"/>
          <c:h val="0.50952733372203685"/>
        </c:manualLayout>
      </c:layout>
      <c:barChart>
        <c:barDir val="col"/>
        <c:grouping val="clustered"/>
        <c:varyColors val="0"/>
        <c:ser>
          <c:idx val="0"/>
          <c:order val="0"/>
          <c:tx>
            <c:strRef>
              <c:f>'M10 - Graphics'!$H$10</c:f>
              <c:strCache>
                <c:ptCount val="1"/>
              </c:strCache>
            </c:strRef>
          </c:tx>
          <c:spPr>
            <a:solidFill>
              <a:srgbClr val="004669"/>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'M10 - Graphics'!$H$17:$H$18</c:f>
              <c:strCache>
                <c:ptCount val="2"/>
                <c:pt idx="0">
                  <c:v>In 24 hours or less </c:v>
                </c:pt>
                <c:pt idx="1">
                  <c:v>In 48 hours or less </c:v>
                </c:pt>
              </c:strCache>
            </c:strRef>
          </c:cat>
          <c:val>
            <c:numRef>
              <c:f>'M10 - Graphics'!$I$17:$I$18</c:f>
              <c:numCache>
                <c:formatCode>0%</c:formatCode>
                <c:ptCount val="2"/>
                <c:pt idx="0">
                  <c:v>0</c:v>
                </c:pt>
                <c:pt idx="1">
                  <c:v>0</c:v>
                </c:pt>
              </c:numCache>
            </c:numRef>
          </c:val>
        </c:ser>
        <c:dLbls>
          <c:showLegendKey val="0"/>
          <c:showVal val="1"/>
          <c:showCatName val="0"/>
          <c:showSerName val="0"/>
          <c:showPercent val="0"/>
          <c:showBubbleSize val="0"/>
        </c:dLbls>
        <c:gapWidth val="69"/>
        <c:axId val="345045184"/>
        <c:axId val="345045744"/>
      </c:barChart>
      <c:catAx>
        <c:axId val="345045184"/>
        <c:scaling>
          <c:orientation val="minMax"/>
        </c:scaling>
        <c:delete val="0"/>
        <c:axPos val="b"/>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5045744"/>
        <c:crosses val="autoZero"/>
        <c:auto val="1"/>
        <c:lblAlgn val="ctr"/>
        <c:lblOffset val="100"/>
        <c:tickLblSkip val="1"/>
        <c:tickMarkSkip val="1"/>
        <c:noMultiLvlLbl val="0"/>
      </c:catAx>
      <c:valAx>
        <c:axId val="345045744"/>
        <c:scaling>
          <c:orientation val="minMax"/>
        </c:scaling>
        <c:delete val="1"/>
        <c:axPos val="l"/>
        <c:numFmt formatCode="#,##0" sourceLinked="0"/>
        <c:majorTickMark val="out"/>
        <c:minorTickMark val="none"/>
        <c:tickLblPos val="none"/>
        <c:crossAx val="34504518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477" r="0.75000000000000477" t="1" header="0.5" footer="0.5"/>
    <c:pageSetup orientation="landscape" horizontalDpi="-3"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016622185558548"/>
          <c:y val="0.19921058464296743"/>
          <c:w val="0.79480696028913"/>
          <c:h val="0.44264128529212476"/>
        </c:manualLayout>
      </c:layout>
      <c:barChart>
        <c:barDir val="col"/>
        <c:grouping val="clustered"/>
        <c:varyColors val="0"/>
        <c:ser>
          <c:idx val="0"/>
          <c:order val="0"/>
          <c:tx>
            <c:strRef>
              <c:f>'M11 - Graphics'!$H$20:$J$20</c:f>
              <c:strCache>
                <c:ptCount val="1"/>
                <c:pt idx="0">
                  <c:v>Supervision Contacts</c:v>
                </c:pt>
              </c:strCache>
            </c:strRef>
          </c:tx>
          <c:spPr>
            <a:solidFill>
              <a:srgbClr val="004669"/>
            </a:solidFill>
            <a:ln w="38100">
              <a:noFill/>
              <a:prstDash val="solid"/>
            </a:ln>
          </c:spPr>
          <c:invertIfNegative val="0"/>
          <c:cat>
            <c:strRef>
              <c:f>'M11 - Graphics'!$D$23:$D$26</c:f>
              <c:strCache>
                <c:ptCount val="4"/>
                <c:pt idx="0">
                  <c:v>1 = Low CR/Low FI</c:v>
                </c:pt>
                <c:pt idx="1">
                  <c:v>2 = Low CR/High FI</c:v>
                </c:pt>
                <c:pt idx="2">
                  <c:v>3 = High CR/Low FI</c:v>
                </c:pt>
                <c:pt idx="3">
                  <c:v>4 = High CR/High FI</c:v>
                </c:pt>
              </c:strCache>
            </c:strRef>
          </c:cat>
          <c:val>
            <c:numRef>
              <c:f>'M11 - Graphics'!$J$23:$J$26</c:f>
              <c:numCache>
                <c:formatCode>0%</c:formatCode>
                <c:ptCount val="4"/>
                <c:pt idx="0">
                  <c:v>0</c:v>
                </c:pt>
                <c:pt idx="1">
                  <c:v>0</c:v>
                </c:pt>
                <c:pt idx="2">
                  <c:v>0</c:v>
                </c:pt>
                <c:pt idx="3">
                  <c:v>0</c:v>
                </c:pt>
              </c:numCache>
            </c:numRef>
          </c:val>
        </c:ser>
        <c:ser>
          <c:idx val="1"/>
          <c:order val="1"/>
          <c:tx>
            <c:strRef>
              <c:f>'M11 - Graphics'!$L$20:$N$20</c:f>
              <c:strCache>
                <c:ptCount val="1"/>
                <c:pt idx="0">
                  <c:v>Service Contacts</c:v>
                </c:pt>
              </c:strCache>
            </c:strRef>
          </c:tx>
          <c:spPr>
            <a:solidFill>
              <a:srgbClr val="C66934"/>
            </a:solidFill>
            <a:ln>
              <a:noFill/>
            </a:ln>
          </c:spPr>
          <c:invertIfNegative val="0"/>
          <c:val>
            <c:numRef>
              <c:f>'M11 - Graphics'!$N$23:$N$26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345331296"/>
        <c:axId val="345331856"/>
      </c:barChart>
      <c:catAx>
        <c:axId val="345331296"/>
        <c:scaling>
          <c:orientation val="minMax"/>
        </c:scaling>
        <c:delete val="0"/>
        <c:axPos val="b"/>
        <c:title>
          <c:tx>
            <c:rich>
              <a:bodyPr/>
              <a:lstStyle/>
              <a:p>
                <a:pPr>
                  <a:defRPr sz="900"/>
                </a:pPr>
                <a:r>
                  <a:rPr lang="en-US" sz="900" b="1"/>
                  <a:t>RNR Quadrant</a:t>
                </a:r>
              </a:p>
            </c:rich>
          </c:tx>
          <c:overlay val="0"/>
        </c:title>
        <c:numFmt formatCode="General" sourceLinked="1"/>
        <c:majorTickMark val="out"/>
        <c:minorTickMark val="none"/>
        <c:tickLblPos val="nextTo"/>
        <c:spPr>
          <a:ln w="3175">
            <a:solidFill>
              <a:srgbClr val="000000"/>
            </a:solidFill>
            <a:prstDash val="sysDash"/>
          </a:ln>
        </c:spPr>
        <c:txPr>
          <a:bodyPr rot="0" vert="horz"/>
          <a:lstStyle/>
          <a:p>
            <a:pPr>
              <a:defRPr sz="900" b="0" i="0" u="none" strike="noStrike" baseline="0">
                <a:solidFill>
                  <a:srgbClr val="000000"/>
                </a:solidFill>
                <a:latin typeface="Arial"/>
                <a:ea typeface="Arial"/>
                <a:cs typeface="Arial"/>
              </a:defRPr>
            </a:pPr>
            <a:endParaRPr lang="en-US"/>
          </a:p>
        </c:txPr>
        <c:crossAx val="345331856"/>
        <c:crosses val="autoZero"/>
        <c:auto val="1"/>
        <c:lblAlgn val="ctr"/>
        <c:lblOffset val="100"/>
        <c:tickLblSkip val="1"/>
        <c:tickMarkSkip val="1"/>
        <c:noMultiLvlLbl val="0"/>
      </c:catAx>
      <c:valAx>
        <c:axId val="345331856"/>
        <c:scaling>
          <c:orientation val="minMax"/>
          <c:max val="1"/>
          <c:min val="0"/>
        </c:scaling>
        <c:delete val="0"/>
        <c:axPos val="l"/>
        <c:majorGridlines>
          <c:spPr>
            <a:ln w="3175">
              <a:solidFill>
                <a:srgbClr val="000000"/>
              </a:solidFill>
              <a:prstDash val="sysDash"/>
            </a:ln>
          </c:spPr>
        </c:majorGridlines>
        <c:numFmt formatCode="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345331296"/>
        <c:crosses val="autoZero"/>
        <c:crossBetween val="between"/>
        <c:majorUnit val="0.25"/>
      </c:valAx>
      <c:spPr>
        <a:noFill/>
        <a:ln w="25400">
          <a:noFill/>
        </a:ln>
      </c:spPr>
    </c:plotArea>
    <c:legend>
      <c:legendPos val="b"/>
      <c:layout>
        <c:manualLayout>
          <c:xMode val="edge"/>
          <c:yMode val="edge"/>
          <c:x val="0.3523235697442515"/>
          <c:y val="0.88239370078739776"/>
          <c:w val="0.40188327561256837"/>
          <c:h val="6.3045743869596479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355" r="0.75000000000000355" t="1" header="0.5" footer="0.5"/>
    <c:pageSetup orientation="landscape" horizontalDpi="-3" verticalDpi="0"/>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369781015767343E-2"/>
          <c:y val="0.15571272383141982"/>
          <c:w val="0.92463021898423281"/>
          <c:h val="0.71283321427250135"/>
        </c:manualLayout>
      </c:layout>
      <c:barChart>
        <c:barDir val="bar"/>
        <c:grouping val="clustered"/>
        <c:varyColors val="0"/>
        <c:ser>
          <c:idx val="1"/>
          <c:order val="0"/>
          <c:tx>
            <c:strRef>
              <c:f>'M12 - Graphics'!$K$13</c:f>
              <c:strCache>
                <c:ptCount val="1"/>
                <c:pt idx="0">
                  <c:v>Agree</c:v>
                </c:pt>
              </c:strCache>
            </c:strRef>
          </c:tx>
          <c:spPr>
            <a:solidFill>
              <a:srgbClr val="C66934"/>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'M12 - Graphics'!$K$19:$K$27</c:f>
              <c:numCache>
                <c:formatCode>General</c:formatCode>
                <c:ptCount val="9"/>
                <c:pt idx="0" formatCode="0%">
                  <c:v>0</c:v>
                </c:pt>
                <c:pt idx="2" formatCode="0%">
                  <c:v>0</c:v>
                </c:pt>
                <c:pt idx="4" formatCode="0%">
                  <c:v>0</c:v>
                </c:pt>
                <c:pt idx="6" formatCode="0%">
                  <c:v>0</c:v>
                </c:pt>
                <c:pt idx="8" formatCode="0%">
                  <c:v>0</c:v>
                </c:pt>
              </c:numCache>
            </c:numRef>
          </c:val>
        </c:ser>
        <c:ser>
          <c:idx val="0"/>
          <c:order val="1"/>
          <c:tx>
            <c:strRef>
              <c:f>'M12 - Graphics'!$J$13</c:f>
              <c:strCache>
                <c:ptCount val="1"/>
                <c:pt idx="0">
                  <c:v>Strongly Agree</c:v>
                </c:pt>
              </c:strCache>
            </c:strRef>
          </c:tx>
          <c:spPr>
            <a:solidFill>
              <a:schemeClr val="accent6">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'M12 - Graphics'!$H$19:$H$27</c:f>
              <c:strCache>
                <c:ptCount val="9"/>
                <c:pt idx="0">
                  <c:v>The way my case was handled was fair.</c:v>
                </c:pt>
                <c:pt idx="2">
                  <c:v>The judge listened to my side of the story before he or she made a decision.</c:v>
                </c:pt>
                <c:pt idx="4">
                  <c:v>The judge had the information necessary to make good decisions about my case.</c:v>
                </c:pt>
                <c:pt idx="6">
                  <c:v>I was treated the same as everyone else.</c:v>
                </c:pt>
                <c:pt idx="8">
                  <c:v>I was treated respectfully during my time in MHC.</c:v>
                </c:pt>
              </c:strCache>
            </c:strRef>
          </c:cat>
          <c:val>
            <c:numRef>
              <c:f>'M12 - Graphics'!$J$19:$J$27</c:f>
              <c:numCache>
                <c:formatCode>General</c:formatCode>
                <c:ptCount val="9"/>
                <c:pt idx="0" formatCode="0%">
                  <c:v>0</c:v>
                </c:pt>
                <c:pt idx="2" formatCode="0%">
                  <c:v>0</c:v>
                </c:pt>
                <c:pt idx="4" formatCode="0%">
                  <c:v>0</c:v>
                </c:pt>
                <c:pt idx="6" formatCode="0%">
                  <c:v>0</c:v>
                </c:pt>
                <c:pt idx="8" formatCode="0%">
                  <c:v>0</c:v>
                </c:pt>
              </c:numCache>
            </c:numRef>
          </c:val>
        </c:ser>
        <c:dLbls>
          <c:showLegendKey val="0"/>
          <c:showVal val="1"/>
          <c:showCatName val="0"/>
          <c:showSerName val="0"/>
          <c:showPercent val="0"/>
          <c:showBubbleSize val="0"/>
        </c:dLbls>
        <c:gapWidth val="17"/>
        <c:overlap val="-27"/>
        <c:axId val="348776176"/>
        <c:axId val="348776736"/>
      </c:barChart>
      <c:catAx>
        <c:axId val="348776176"/>
        <c:scaling>
          <c:orientation val="maxMin"/>
        </c:scaling>
        <c:delete val="1"/>
        <c:axPos val="l"/>
        <c:numFmt formatCode="General" sourceLinked="1"/>
        <c:majorTickMark val="none"/>
        <c:minorTickMark val="none"/>
        <c:tickLblPos val="none"/>
        <c:crossAx val="348776736"/>
        <c:crosses val="autoZero"/>
        <c:auto val="1"/>
        <c:lblAlgn val="ctr"/>
        <c:lblOffset val="100"/>
        <c:tickLblSkip val="1"/>
        <c:tickMarkSkip val="1"/>
        <c:noMultiLvlLbl val="0"/>
      </c:catAx>
      <c:valAx>
        <c:axId val="348776736"/>
        <c:scaling>
          <c:orientation val="minMax"/>
        </c:scaling>
        <c:delete val="1"/>
        <c:axPos val="t"/>
        <c:numFmt formatCode="#,##0" sourceLinked="0"/>
        <c:majorTickMark val="out"/>
        <c:minorTickMark val="none"/>
        <c:tickLblPos val="none"/>
        <c:crossAx val="348776176"/>
        <c:crosses val="autoZero"/>
        <c:crossBetween val="between"/>
      </c:valAx>
      <c:spPr>
        <a:noFill/>
        <a:ln w="25400">
          <a:noFill/>
        </a:ln>
      </c:spPr>
    </c:plotArea>
    <c:legend>
      <c:legendPos val="b"/>
      <c:overlay val="0"/>
      <c:txPr>
        <a:bodyPr/>
        <a:lstStyle/>
        <a:p>
          <a:pPr>
            <a:defRPr sz="1000"/>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533" r="0.75000000000000533" t="1" header="0.5" footer="0.5"/>
    <c:pageSetup orientation="landscape" horizontalDpi="-3"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000" b="1" u="none"/>
              <a:t>Questions Answered "Agree" and/or "Strongly Agree"</a:t>
            </a:r>
          </a:p>
        </c:rich>
      </c:tx>
      <c:layout>
        <c:manualLayout>
          <c:xMode val="edge"/>
          <c:yMode val="edge"/>
          <c:x val="0.32866205575654467"/>
          <c:y val="1.7214593004775579E-2"/>
        </c:manualLayout>
      </c:layout>
      <c:overlay val="1"/>
    </c:title>
    <c:autoTitleDeleted val="0"/>
    <c:plotArea>
      <c:layout>
        <c:manualLayout>
          <c:layoutTarget val="inner"/>
          <c:xMode val="edge"/>
          <c:yMode val="edge"/>
          <c:x val="0.44859323383291505"/>
          <c:y val="0.15571272383141993"/>
          <c:w val="0.46749077693959662"/>
          <c:h val="0.71283321427250168"/>
        </c:manualLayout>
      </c:layout>
      <c:barChart>
        <c:barDir val="bar"/>
        <c:grouping val="clustered"/>
        <c:varyColors val="0"/>
        <c:ser>
          <c:idx val="1"/>
          <c:order val="0"/>
          <c:tx>
            <c:strRef>
              <c:f>'M12 - Graphics'!$I$13</c:f>
              <c:strCache>
                <c:ptCount val="1"/>
                <c:pt idx="0">
                  <c:v>Agree and Strongly Agree</c:v>
                </c:pt>
              </c:strCache>
            </c:strRef>
          </c:tx>
          <c:spPr>
            <a:solidFill>
              <a:srgbClr val="004669"/>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'M12 - Graphics'!$H$19:$H$27</c:f>
              <c:strCache>
                <c:ptCount val="9"/>
                <c:pt idx="0">
                  <c:v>The way my case was handled was fair.</c:v>
                </c:pt>
                <c:pt idx="2">
                  <c:v>The judge listened to my side of the story before he or she made a decision.</c:v>
                </c:pt>
                <c:pt idx="4">
                  <c:v>The judge had the information necessary to make good decisions about my case.</c:v>
                </c:pt>
                <c:pt idx="6">
                  <c:v>I was treated the same as everyone else.</c:v>
                </c:pt>
                <c:pt idx="8">
                  <c:v>I was treated respectfully during my time in MHC.</c:v>
                </c:pt>
              </c:strCache>
            </c:strRef>
          </c:cat>
          <c:val>
            <c:numRef>
              <c:f>'M12 - Graphics'!$I$19:$I$27</c:f>
              <c:numCache>
                <c:formatCode>General</c:formatCode>
                <c:ptCount val="9"/>
                <c:pt idx="0" formatCode="0%">
                  <c:v>0</c:v>
                </c:pt>
                <c:pt idx="2" formatCode="0%">
                  <c:v>0</c:v>
                </c:pt>
                <c:pt idx="4" formatCode="0%">
                  <c:v>0</c:v>
                </c:pt>
                <c:pt idx="6" formatCode="0%">
                  <c:v>0</c:v>
                </c:pt>
                <c:pt idx="8" formatCode="0%">
                  <c:v>0</c:v>
                </c:pt>
              </c:numCache>
            </c:numRef>
          </c:val>
        </c:ser>
        <c:dLbls>
          <c:showLegendKey val="0"/>
          <c:showVal val="1"/>
          <c:showCatName val="0"/>
          <c:showSerName val="0"/>
          <c:showPercent val="0"/>
          <c:showBubbleSize val="0"/>
        </c:dLbls>
        <c:gapWidth val="17"/>
        <c:overlap val="-27"/>
        <c:axId val="348605744"/>
        <c:axId val="348606304"/>
      </c:barChart>
      <c:catAx>
        <c:axId val="348605744"/>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8606304"/>
        <c:crosses val="autoZero"/>
        <c:auto val="1"/>
        <c:lblAlgn val="ctr"/>
        <c:lblOffset val="100"/>
        <c:tickLblSkip val="1"/>
        <c:tickMarkSkip val="1"/>
        <c:noMultiLvlLbl val="0"/>
      </c:catAx>
      <c:valAx>
        <c:axId val="348606304"/>
        <c:scaling>
          <c:orientation val="minMax"/>
        </c:scaling>
        <c:delete val="1"/>
        <c:axPos val="t"/>
        <c:numFmt formatCode="#,##0" sourceLinked="0"/>
        <c:majorTickMark val="out"/>
        <c:minorTickMark val="none"/>
        <c:tickLblPos val="none"/>
        <c:crossAx val="348605744"/>
        <c:crosses val="autoZero"/>
        <c:crossBetween val="between"/>
      </c:valAx>
      <c:spPr>
        <a:noFill/>
        <a:ln w="25400">
          <a:noFill/>
        </a:ln>
      </c:spPr>
    </c:plotArea>
    <c:legend>
      <c:legendPos val="b"/>
      <c:overlay val="0"/>
      <c:txPr>
        <a:bodyPr/>
        <a:lstStyle/>
        <a:p>
          <a:pPr>
            <a:defRPr sz="1000"/>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555" r="0.75000000000000555" t="1" header="0.5" footer="0.5"/>
    <c:pageSetup orientation="landscape" horizontalDpi="-3"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000" b="1" u="none"/>
              <a:t>Average of Participant  Questionnaire</a:t>
            </a:r>
            <a:r>
              <a:rPr lang="en-US" sz="1000" b="1" u="none" baseline="0"/>
              <a:t> Scores, by Type of Exit and by Question</a:t>
            </a:r>
          </a:p>
          <a:p>
            <a:pPr>
              <a:defRPr/>
            </a:pPr>
            <a:r>
              <a:rPr lang="en-US" sz="1000" b="0" u="none" baseline="0"/>
              <a:t>(score = %</a:t>
            </a:r>
            <a:r>
              <a:rPr lang="en-US" sz="1000" b="0" u="none"/>
              <a:t> of questions answered correctly)</a:t>
            </a:r>
          </a:p>
        </c:rich>
      </c:tx>
      <c:overlay val="1"/>
    </c:title>
    <c:autoTitleDeleted val="0"/>
    <c:plotArea>
      <c:layout>
        <c:manualLayout>
          <c:layoutTarget val="inner"/>
          <c:xMode val="edge"/>
          <c:yMode val="edge"/>
          <c:x val="0.46211450131233744"/>
          <c:y val="0.16591158592404143"/>
          <c:w val="0.49417716535433337"/>
          <c:h val="0.79763116744982732"/>
        </c:manualLayout>
      </c:layout>
      <c:barChart>
        <c:barDir val="bar"/>
        <c:grouping val="clustered"/>
        <c:varyColors val="0"/>
        <c:ser>
          <c:idx val="0"/>
          <c:order val="0"/>
          <c:tx>
            <c:strRef>
              <c:f>'M13 - Graphics'!$H$13</c:f>
              <c:strCache>
                <c:ptCount val="1"/>
                <c:pt idx="0">
                  <c:v>Average of Participant Questionnaire Scores</c:v>
                </c:pt>
              </c:strCache>
            </c:strRef>
          </c:tx>
          <c:spPr>
            <a:solidFill>
              <a:srgbClr val="004669"/>
            </a:solidFill>
          </c:spPr>
          <c:invertIfNegative val="0"/>
          <c:dPt>
            <c:idx val="0"/>
            <c:invertIfNegative val="0"/>
            <c:bubble3D val="0"/>
            <c:spPr>
              <a:solidFill>
                <a:srgbClr val="C66934"/>
              </a:solidFill>
            </c:spPr>
          </c:dPt>
          <c:dPt>
            <c:idx val="10"/>
            <c:invertIfNegative val="0"/>
            <c:bubble3D val="0"/>
            <c:spPr>
              <a:solidFill>
                <a:schemeClr val="accent6">
                  <a:lumMod val="60000"/>
                  <a:lumOff val="40000"/>
                </a:schemeClr>
              </a:solidFill>
            </c:spPr>
          </c:dPt>
          <c:dPt>
            <c:idx val="11"/>
            <c:invertIfNegative val="0"/>
            <c:bubble3D val="0"/>
            <c:spPr>
              <a:solidFill>
                <a:schemeClr val="accent6">
                  <a:lumMod val="60000"/>
                  <a:lumOff val="40000"/>
                </a:schemeClr>
              </a:solidFill>
            </c:spPr>
          </c:dPt>
          <c:dPt>
            <c:idx val="12"/>
            <c:invertIfNegative val="0"/>
            <c:bubble3D val="0"/>
            <c:spPr>
              <a:solidFill>
                <a:schemeClr val="accent6">
                  <a:lumMod val="60000"/>
                  <a:lumOff val="40000"/>
                </a:schemeClr>
              </a:solidFill>
            </c:spPr>
          </c:dPt>
          <c:dPt>
            <c:idx val="13"/>
            <c:invertIfNegative val="0"/>
            <c:bubble3D val="0"/>
            <c:spPr>
              <a:solidFill>
                <a:schemeClr val="accent6">
                  <a:lumMod val="60000"/>
                  <a:lumOff val="40000"/>
                </a:schemeClr>
              </a:solidFill>
            </c:spPr>
          </c:dPt>
          <c:dPt>
            <c:idx val="14"/>
            <c:invertIfNegative val="0"/>
            <c:bubble3D val="0"/>
            <c:spPr>
              <a:solidFill>
                <a:schemeClr val="accent6">
                  <a:lumMod val="60000"/>
                  <a:lumOff val="40000"/>
                </a:schemeClr>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'M13 - Graphics'!$H$15:$H$29</c:f>
              <c:strCache>
                <c:ptCount val="15"/>
                <c:pt idx="0">
                  <c:v>Total Cohort</c:v>
                </c:pt>
                <c:pt idx="3">
                  <c:v>Successful Completion</c:v>
                </c:pt>
                <c:pt idx="4">
                  <c:v>Withdrew While in Compliance </c:v>
                </c:pt>
                <c:pt idx="5">
                  <c:v>Discharged</c:v>
                </c:pt>
                <c:pt idx="6">
                  <c:v>Transferred to Another Treatment Court</c:v>
                </c:pt>
                <c:pt idx="7">
                  <c:v>Failed to Complete</c:v>
                </c:pt>
                <c:pt idx="10">
                  <c:v>Housing </c:v>
                </c:pt>
                <c:pt idx="11">
                  <c:v>Medication </c:v>
                </c:pt>
                <c:pt idx="12">
                  <c:v>Mental Health Symptoms </c:v>
                </c:pt>
                <c:pt idx="13">
                  <c:v>Substance Abuse*</c:v>
                </c:pt>
                <c:pt idx="14">
                  <c:v>Medical Problems </c:v>
                </c:pt>
              </c:strCache>
            </c:strRef>
          </c:cat>
          <c:val>
            <c:numRef>
              <c:f>'M13 - Graphics'!$I$15:$I$29</c:f>
              <c:numCache>
                <c:formatCode>General</c:formatCode>
                <c:ptCount val="15"/>
                <c:pt idx="0" formatCode="0%">
                  <c:v>0</c:v>
                </c:pt>
                <c:pt idx="3" formatCode="0%">
                  <c:v>0</c:v>
                </c:pt>
                <c:pt idx="4" formatCode="0%">
                  <c:v>0</c:v>
                </c:pt>
                <c:pt idx="5" formatCode="0%">
                  <c:v>0</c:v>
                </c:pt>
                <c:pt idx="6" formatCode="0%">
                  <c:v>0</c:v>
                </c:pt>
                <c:pt idx="7" formatCode="0%">
                  <c:v>0</c:v>
                </c:pt>
                <c:pt idx="10" formatCode="0%">
                  <c:v>0</c:v>
                </c:pt>
                <c:pt idx="11" formatCode="0%">
                  <c:v>0</c:v>
                </c:pt>
                <c:pt idx="12" formatCode="0%">
                  <c:v>0</c:v>
                </c:pt>
                <c:pt idx="13" formatCode="0%">
                  <c:v>0</c:v>
                </c:pt>
                <c:pt idx="14" formatCode="0%">
                  <c:v>0</c:v>
                </c:pt>
              </c:numCache>
            </c:numRef>
          </c:val>
        </c:ser>
        <c:dLbls>
          <c:showLegendKey val="0"/>
          <c:showVal val="1"/>
          <c:showCatName val="0"/>
          <c:showSerName val="0"/>
          <c:showPercent val="0"/>
          <c:showBubbleSize val="0"/>
        </c:dLbls>
        <c:gapWidth val="69"/>
        <c:axId val="348398608"/>
        <c:axId val="348399168"/>
      </c:barChart>
      <c:catAx>
        <c:axId val="348398608"/>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8399168"/>
        <c:crosses val="autoZero"/>
        <c:auto val="1"/>
        <c:lblAlgn val="ctr"/>
        <c:lblOffset val="100"/>
        <c:tickLblSkip val="1"/>
        <c:tickMarkSkip val="1"/>
        <c:noMultiLvlLbl val="0"/>
      </c:catAx>
      <c:valAx>
        <c:axId val="348399168"/>
        <c:scaling>
          <c:orientation val="minMax"/>
        </c:scaling>
        <c:delete val="1"/>
        <c:axPos val="t"/>
        <c:numFmt formatCode="#,##0" sourceLinked="0"/>
        <c:majorTickMark val="out"/>
        <c:minorTickMark val="none"/>
        <c:tickLblPos val="none"/>
        <c:crossAx val="34839860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horizontalDpi="-3"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000" b="1" u="none"/>
              <a:t>Post-Program Recidivism Rates</a:t>
            </a:r>
          </a:p>
        </c:rich>
      </c:tx>
      <c:overlay val="1"/>
    </c:title>
    <c:autoTitleDeleted val="0"/>
    <c:plotArea>
      <c:layout>
        <c:manualLayout>
          <c:layoutTarget val="inner"/>
          <c:xMode val="edge"/>
          <c:yMode val="edge"/>
          <c:x val="0.46624084908353153"/>
          <c:y val="0.21727163989228024"/>
          <c:w val="0.49417716535433392"/>
          <c:h val="0.71666508884693847"/>
        </c:manualLayout>
      </c:layout>
      <c:barChart>
        <c:barDir val="bar"/>
        <c:grouping val="clustered"/>
        <c:varyColors val="0"/>
        <c:ser>
          <c:idx val="0"/>
          <c:order val="0"/>
          <c:tx>
            <c:strRef>
              <c:f>'M14 - Graphics'!$K$18</c:f>
              <c:strCache>
                <c:ptCount val="1"/>
                <c:pt idx="0">
                  <c:v>Percent Recidivism in Year 1</c:v>
                </c:pt>
              </c:strCache>
            </c:strRef>
          </c:tx>
          <c:spPr>
            <a:solidFill>
              <a:srgbClr val="C66934"/>
            </a:solidFill>
          </c:spPr>
          <c:invertIfNegative val="0"/>
          <c:dPt>
            <c:idx val="9"/>
            <c:invertIfNegative val="0"/>
            <c:bubble3D val="0"/>
            <c:spPr>
              <a:solidFill>
                <a:srgbClr val="004669"/>
              </a:solidFill>
            </c:spPr>
          </c:dPt>
          <c:dPt>
            <c:idx val="10"/>
            <c:invertIfNegative val="0"/>
            <c:bubble3D val="0"/>
            <c:spPr>
              <a:solidFill>
                <a:schemeClr val="accent1"/>
              </a:solidFill>
            </c:spPr>
          </c:dPt>
          <c:dPt>
            <c:idx val="11"/>
            <c:invertIfNegative val="0"/>
            <c:bubble3D val="0"/>
            <c:spPr>
              <a:solidFill>
                <a:srgbClr val="004669"/>
              </a:solidFill>
            </c:spPr>
          </c:dPt>
          <c:dPt>
            <c:idx val="12"/>
            <c:invertIfNegative val="0"/>
            <c:bubble3D val="0"/>
            <c:spPr>
              <a:solidFill>
                <a:srgbClr val="004669"/>
              </a:solidFill>
            </c:spPr>
          </c:dPt>
          <c:dPt>
            <c:idx val="13"/>
            <c:invertIfNegative val="0"/>
            <c:bubble3D val="0"/>
            <c:spPr>
              <a:solidFill>
                <a:srgbClr val="004669"/>
              </a:solidFill>
            </c:spPr>
          </c:dPt>
          <c:dPt>
            <c:idx val="14"/>
            <c:invertIfNegative val="0"/>
            <c:bubble3D val="0"/>
            <c:spPr>
              <a:solidFill>
                <a:srgbClr val="004669"/>
              </a:solidFill>
            </c:spPr>
          </c:dPt>
          <c:dPt>
            <c:idx val="15"/>
            <c:invertIfNegative val="0"/>
            <c:bubble3D val="0"/>
            <c:spPr>
              <a:solidFill>
                <a:srgbClr val="004669"/>
              </a:solidFill>
            </c:spPr>
          </c:dPt>
          <c:dPt>
            <c:idx val="16"/>
            <c:invertIfNegative val="0"/>
            <c:bubble3D val="0"/>
            <c:spPr>
              <a:solidFill>
                <a:srgbClr val="004669"/>
              </a:solidFill>
            </c:spPr>
          </c:dPt>
          <c:dPt>
            <c:idx val="17"/>
            <c:invertIfNegative val="0"/>
            <c:bubble3D val="0"/>
            <c:spPr>
              <a:solidFill>
                <a:srgbClr val="004669"/>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'M14 - Graphics'!$H$15:$H$32</c:f>
              <c:strCache>
                <c:ptCount val="18"/>
                <c:pt idx="0">
                  <c:v>Total Cohort</c:v>
                </c:pt>
                <c:pt idx="2">
                  <c:v>Successful Completion</c:v>
                </c:pt>
                <c:pt idx="3">
                  <c:v>Withdrew While in Compliance </c:v>
                </c:pt>
                <c:pt idx="4">
                  <c:v>Discharged</c:v>
                </c:pt>
                <c:pt idx="5">
                  <c:v>Transferred to Another Treatment Court</c:v>
                </c:pt>
                <c:pt idx="6">
                  <c:v>Failed to Complete</c:v>
                </c:pt>
                <c:pt idx="11">
                  <c:v>Total Cohort</c:v>
                </c:pt>
                <c:pt idx="13">
                  <c:v>Successful Completion</c:v>
                </c:pt>
                <c:pt idx="14">
                  <c:v>Withdrew While in Compliance </c:v>
                </c:pt>
                <c:pt idx="15">
                  <c:v>Discharged</c:v>
                </c:pt>
                <c:pt idx="16">
                  <c:v>Transferred to Another Treatment Court</c:v>
                </c:pt>
                <c:pt idx="17">
                  <c:v>Failed to Complete</c:v>
                </c:pt>
              </c:strCache>
            </c:strRef>
          </c:cat>
          <c:val>
            <c:numRef>
              <c:f>'M14 - Graphics'!$I$15:$I$32</c:f>
              <c:numCache>
                <c:formatCode>General</c:formatCode>
                <c:ptCount val="18"/>
                <c:pt idx="0" formatCode="0%">
                  <c:v>0</c:v>
                </c:pt>
                <c:pt idx="2" formatCode="0%">
                  <c:v>0</c:v>
                </c:pt>
                <c:pt idx="3" formatCode="0%">
                  <c:v>0</c:v>
                </c:pt>
                <c:pt idx="4" formatCode="0%">
                  <c:v>0</c:v>
                </c:pt>
                <c:pt idx="5" formatCode="0%">
                  <c:v>0</c:v>
                </c:pt>
                <c:pt idx="6" formatCode="0%">
                  <c:v>0</c:v>
                </c:pt>
                <c:pt idx="11" formatCode="0%">
                  <c:v>0</c:v>
                </c:pt>
                <c:pt idx="13" formatCode="0%">
                  <c:v>0</c:v>
                </c:pt>
                <c:pt idx="14" formatCode="0%">
                  <c:v>0</c:v>
                </c:pt>
                <c:pt idx="15" formatCode="0%">
                  <c:v>0</c:v>
                </c:pt>
                <c:pt idx="16" formatCode="0%">
                  <c:v>0</c:v>
                </c:pt>
                <c:pt idx="17" formatCode="0%">
                  <c:v>0</c:v>
                </c:pt>
              </c:numCache>
            </c:numRef>
          </c:val>
        </c:ser>
        <c:dLbls>
          <c:showLegendKey val="0"/>
          <c:showVal val="1"/>
          <c:showCatName val="0"/>
          <c:showSerName val="0"/>
          <c:showPercent val="0"/>
          <c:showBubbleSize val="0"/>
        </c:dLbls>
        <c:gapWidth val="69"/>
        <c:axId val="344910944"/>
        <c:axId val="344911504"/>
      </c:barChart>
      <c:catAx>
        <c:axId val="344910944"/>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4911504"/>
        <c:crosses val="autoZero"/>
        <c:auto val="1"/>
        <c:lblAlgn val="ctr"/>
        <c:lblOffset val="100"/>
        <c:tickLblSkip val="1"/>
        <c:tickMarkSkip val="1"/>
        <c:noMultiLvlLbl val="0"/>
      </c:catAx>
      <c:valAx>
        <c:axId val="344911504"/>
        <c:scaling>
          <c:orientation val="minMax"/>
        </c:scaling>
        <c:delete val="1"/>
        <c:axPos val="t"/>
        <c:numFmt formatCode="#,##0" sourceLinked="0"/>
        <c:majorTickMark val="out"/>
        <c:minorTickMark val="none"/>
        <c:tickLblPos val="none"/>
        <c:crossAx val="34491094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644" r="0.75000000000000644" t="1" header="0.5" footer="0.5"/>
    <c:pageSetup orientation="landscape" horizontalDpi="-3"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7457283464567074"/>
          <c:y val="6.9902674005002968E-2"/>
          <c:w val="0.45546512205671374"/>
          <c:h val="0.87359824933984964"/>
        </c:manualLayout>
      </c:layout>
      <c:barChart>
        <c:barDir val="bar"/>
        <c:grouping val="clustered"/>
        <c:varyColors val="0"/>
        <c:ser>
          <c:idx val="0"/>
          <c:order val="0"/>
          <c:invertIfNegative val="0"/>
          <c:dPt>
            <c:idx val="0"/>
            <c:invertIfNegative val="0"/>
            <c:bubble3D val="0"/>
            <c:spPr>
              <a:solidFill>
                <a:srgbClr val="004669"/>
              </a:solidFill>
            </c:spPr>
          </c:dPt>
          <c:dPt>
            <c:idx val="1"/>
            <c:invertIfNegative val="0"/>
            <c:bubble3D val="0"/>
            <c:spPr>
              <a:solidFill>
                <a:srgbClr val="004669"/>
              </a:solidFill>
            </c:spPr>
          </c:dPt>
          <c:dPt>
            <c:idx val="3"/>
            <c:invertIfNegative val="0"/>
            <c:bubble3D val="0"/>
            <c:spPr>
              <a:solidFill>
                <a:srgbClr val="C66934"/>
              </a:solidFill>
            </c:spPr>
          </c:dPt>
          <c:dPt>
            <c:idx val="4"/>
            <c:invertIfNegative val="0"/>
            <c:bubble3D val="0"/>
            <c:spPr>
              <a:solidFill>
                <a:srgbClr val="C66934"/>
              </a:solidFill>
            </c:spPr>
          </c:dPt>
          <c:dPt>
            <c:idx val="5"/>
            <c:invertIfNegative val="0"/>
            <c:bubble3D val="0"/>
            <c:spPr>
              <a:solidFill>
                <a:srgbClr val="C66934"/>
              </a:solidFill>
            </c:spPr>
          </c:dPt>
          <c:dPt>
            <c:idx val="6"/>
            <c:invertIfNegative val="0"/>
            <c:bubble3D val="0"/>
            <c:spPr>
              <a:solidFill>
                <a:srgbClr val="C66934"/>
              </a:solidFill>
            </c:spPr>
          </c:dPt>
          <c:dPt>
            <c:idx val="7"/>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'M2 - Graphics'!$I$15:$I$22</c:f>
              <c:strCache>
                <c:ptCount val="8"/>
                <c:pt idx="0">
                  <c:v>Overall attendance at scheduled judicial status hearings</c:v>
                </c:pt>
                <c:pt idx="3">
                  <c:v>Successful Completion</c:v>
                </c:pt>
                <c:pt idx="4">
                  <c:v>Withdrew While in Compliance </c:v>
                </c:pt>
                <c:pt idx="5">
                  <c:v>Discharged</c:v>
                </c:pt>
                <c:pt idx="6">
                  <c:v>Transferred to Another Treatment Court</c:v>
                </c:pt>
                <c:pt idx="7">
                  <c:v>Failed to Complete</c:v>
                </c:pt>
              </c:strCache>
            </c:strRef>
          </c:cat>
          <c:val>
            <c:numRef>
              <c:f>'M2 - Graphics'!$J$15:$J$22</c:f>
              <c:numCache>
                <c:formatCode>General</c:formatCode>
                <c:ptCount val="8"/>
                <c:pt idx="0" formatCode="0%">
                  <c:v>0</c:v>
                </c:pt>
                <c:pt idx="3" formatCode="0%">
                  <c:v>0</c:v>
                </c:pt>
                <c:pt idx="4" formatCode="0%">
                  <c:v>0</c:v>
                </c:pt>
                <c:pt idx="5" formatCode="0%">
                  <c:v>0</c:v>
                </c:pt>
                <c:pt idx="6" formatCode="0%">
                  <c:v>0</c:v>
                </c:pt>
                <c:pt idx="7" formatCode="0%">
                  <c:v>0</c:v>
                </c:pt>
              </c:numCache>
            </c:numRef>
          </c:val>
        </c:ser>
        <c:dLbls>
          <c:showLegendKey val="0"/>
          <c:showVal val="1"/>
          <c:showCatName val="0"/>
          <c:showSerName val="0"/>
          <c:showPercent val="0"/>
          <c:showBubbleSize val="0"/>
        </c:dLbls>
        <c:gapWidth val="69"/>
        <c:axId val="272215760"/>
        <c:axId val="345355328"/>
      </c:barChart>
      <c:catAx>
        <c:axId val="272215760"/>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5355328"/>
        <c:crosses val="autoZero"/>
        <c:auto val="1"/>
        <c:lblAlgn val="ctr"/>
        <c:lblOffset val="100"/>
        <c:tickLblSkip val="1"/>
        <c:tickMarkSkip val="1"/>
        <c:noMultiLvlLbl val="0"/>
      </c:catAx>
      <c:valAx>
        <c:axId val="345355328"/>
        <c:scaling>
          <c:orientation val="minMax"/>
          <c:max val="1"/>
          <c:min val="0"/>
        </c:scaling>
        <c:delete val="1"/>
        <c:axPos val="t"/>
        <c:numFmt formatCode="0%" sourceLinked="0"/>
        <c:majorTickMark val="out"/>
        <c:minorTickMark val="none"/>
        <c:tickLblPos val="none"/>
        <c:crossAx val="272215760"/>
        <c:crosses val="autoZero"/>
        <c:crossBetween val="between"/>
        <c:majorUnit val="0.25"/>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389" r="0.75000000000000389" t="1" header="0.5" footer="0.5"/>
    <c:pageSetup orientation="landscape" horizontalDpi="-3"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745728346456709"/>
          <c:y val="6.9902674005002996E-2"/>
          <c:w val="0.45546512205671374"/>
          <c:h val="0.87359824933984964"/>
        </c:manualLayout>
      </c:layout>
      <c:barChart>
        <c:barDir val="bar"/>
        <c:grouping val="clustered"/>
        <c:varyColors val="0"/>
        <c:ser>
          <c:idx val="0"/>
          <c:order val="0"/>
          <c:invertIfNegative val="0"/>
          <c:dPt>
            <c:idx val="0"/>
            <c:invertIfNegative val="0"/>
            <c:bubble3D val="0"/>
            <c:spPr>
              <a:solidFill>
                <a:srgbClr val="004669"/>
              </a:solidFill>
            </c:spPr>
          </c:dPt>
          <c:dPt>
            <c:idx val="1"/>
            <c:invertIfNegative val="0"/>
            <c:bubble3D val="0"/>
            <c:spPr>
              <a:solidFill>
                <a:srgbClr val="004669"/>
              </a:solidFill>
            </c:spPr>
          </c:dPt>
          <c:dPt>
            <c:idx val="3"/>
            <c:invertIfNegative val="0"/>
            <c:bubble3D val="0"/>
            <c:spPr>
              <a:solidFill>
                <a:srgbClr val="C66934"/>
              </a:solidFill>
            </c:spPr>
          </c:dPt>
          <c:dPt>
            <c:idx val="4"/>
            <c:invertIfNegative val="0"/>
            <c:bubble3D val="0"/>
            <c:spPr>
              <a:solidFill>
                <a:srgbClr val="C66934"/>
              </a:solidFill>
            </c:spPr>
          </c:dPt>
          <c:dPt>
            <c:idx val="5"/>
            <c:invertIfNegative val="0"/>
            <c:bubble3D val="0"/>
            <c:spPr>
              <a:solidFill>
                <a:srgbClr val="C66934"/>
              </a:solidFill>
            </c:spPr>
          </c:dPt>
          <c:dPt>
            <c:idx val="6"/>
            <c:invertIfNegative val="0"/>
            <c:bubble3D val="0"/>
            <c:spPr>
              <a:solidFill>
                <a:srgbClr val="C66934"/>
              </a:solidFill>
            </c:spPr>
          </c:dPt>
          <c:dPt>
            <c:idx val="7"/>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'M3 - Graphics'!$I$15:$I$22</c:f>
              <c:strCache>
                <c:ptCount val="8"/>
                <c:pt idx="0">
                  <c:v>Overall attendance at scheduled  therapeutic sessions</c:v>
                </c:pt>
                <c:pt idx="3">
                  <c:v>Successful Completion</c:v>
                </c:pt>
                <c:pt idx="4">
                  <c:v>Withdrew While in Compliance </c:v>
                </c:pt>
                <c:pt idx="5">
                  <c:v>Discharged</c:v>
                </c:pt>
                <c:pt idx="6">
                  <c:v>Transferred to Another Treatment Court</c:v>
                </c:pt>
                <c:pt idx="7">
                  <c:v>Failed to Complete</c:v>
                </c:pt>
              </c:strCache>
            </c:strRef>
          </c:cat>
          <c:val>
            <c:numRef>
              <c:f>'M3 - Graphics'!$J$15:$J$22</c:f>
              <c:numCache>
                <c:formatCode>General</c:formatCode>
                <c:ptCount val="8"/>
                <c:pt idx="0" formatCode="0%">
                  <c:v>0</c:v>
                </c:pt>
                <c:pt idx="3" formatCode="0%">
                  <c:v>0</c:v>
                </c:pt>
                <c:pt idx="4" formatCode="0%">
                  <c:v>0</c:v>
                </c:pt>
                <c:pt idx="5" formatCode="0%">
                  <c:v>0</c:v>
                </c:pt>
                <c:pt idx="6" formatCode="0%">
                  <c:v>0</c:v>
                </c:pt>
                <c:pt idx="7" formatCode="0%">
                  <c:v>0</c:v>
                </c:pt>
              </c:numCache>
            </c:numRef>
          </c:val>
        </c:ser>
        <c:dLbls>
          <c:showLegendKey val="0"/>
          <c:showVal val="1"/>
          <c:showCatName val="0"/>
          <c:showSerName val="0"/>
          <c:showPercent val="0"/>
          <c:showBubbleSize val="0"/>
        </c:dLbls>
        <c:gapWidth val="69"/>
        <c:axId val="344258064"/>
        <c:axId val="344258624"/>
      </c:barChart>
      <c:catAx>
        <c:axId val="344258064"/>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4258624"/>
        <c:crosses val="autoZero"/>
        <c:auto val="1"/>
        <c:lblAlgn val="ctr"/>
        <c:lblOffset val="100"/>
        <c:tickLblSkip val="1"/>
        <c:tickMarkSkip val="1"/>
        <c:noMultiLvlLbl val="0"/>
      </c:catAx>
      <c:valAx>
        <c:axId val="344258624"/>
        <c:scaling>
          <c:orientation val="minMax"/>
          <c:max val="1"/>
          <c:min val="0"/>
        </c:scaling>
        <c:delete val="1"/>
        <c:axPos val="t"/>
        <c:numFmt formatCode="0%" sourceLinked="0"/>
        <c:majorTickMark val="out"/>
        <c:minorTickMark val="none"/>
        <c:tickLblPos val="none"/>
        <c:crossAx val="344258064"/>
        <c:crosses val="autoZero"/>
        <c:crossBetween val="between"/>
        <c:majorUnit val="0.25"/>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411" r="0.75000000000000411" t="1" header="0.5" footer="0.5"/>
    <c:pageSetup orientation="landscape" horizontalDpi="-3"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u="none"/>
            </a:pPr>
            <a:r>
              <a:rPr lang="en-US" sz="1000" b="1" u="none"/>
              <a:t>Living Arrangement</a:t>
            </a:r>
          </a:p>
        </c:rich>
      </c:tx>
      <c:overlay val="1"/>
    </c:title>
    <c:autoTitleDeleted val="0"/>
    <c:plotArea>
      <c:layout>
        <c:manualLayout>
          <c:layoutTarget val="inner"/>
          <c:xMode val="edge"/>
          <c:yMode val="edge"/>
          <c:x val="0.46211450131233728"/>
          <c:y val="0.20362306744115202"/>
          <c:w val="0.49417716535433304"/>
          <c:h val="0.73987779126431064"/>
        </c:manualLayout>
      </c:layout>
      <c:barChart>
        <c:barDir val="bar"/>
        <c:grouping val="clustered"/>
        <c:varyColors val="0"/>
        <c:ser>
          <c:idx val="0"/>
          <c:order val="0"/>
          <c:tx>
            <c:strRef>
              <c:f>'M4 - Graphics'!$H$9</c:f>
              <c:strCache>
                <c:ptCount val="1"/>
              </c:strCache>
            </c:strRef>
          </c:tx>
          <c:spPr>
            <a:solidFill>
              <a:srgbClr val="004669"/>
            </a:solidFill>
          </c:spPr>
          <c:invertIfNegative val="0"/>
          <c:dPt>
            <c:idx val="0"/>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'M4 - Graphics'!$H$14:$H$17</c:f>
              <c:strCache>
                <c:ptCount val="4"/>
                <c:pt idx="0">
                  <c:v>Homeless at entry</c:v>
                </c:pt>
                <c:pt idx="2">
                  <c:v>… and homeless at exit</c:v>
                </c:pt>
                <c:pt idx="3">
                  <c:v>… no longer homeless at exit</c:v>
                </c:pt>
              </c:strCache>
            </c:strRef>
          </c:cat>
          <c:val>
            <c:numRef>
              <c:f>'M4 - Graphics'!$I$14:$I$17</c:f>
              <c:numCache>
                <c:formatCode>General</c:formatCode>
                <c:ptCount val="4"/>
                <c:pt idx="0" formatCode="0%">
                  <c:v>0</c:v>
                </c:pt>
                <c:pt idx="2" formatCode="0%">
                  <c:v>0</c:v>
                </c:pt>
                <c:pt idx="3" formatCode="0%">
                  <c:v>0</c:v>
                </c:pt>
              </c:numCache>
            </c:numRef>
          </c:val>
        </c:ser>
        <c:dLbls>
          <c:showLegendKey val="0"/>
          <c:showVal val="1"/>
          <c:showCatName val="0"/>
          <c:showSerName val="0"/>
          <c:showPercent val="0"/>
          <c:showBubbleSize val="0"/>
        </c:dLbls>
        <c:gapWidth val="69"/>
        <c:axId val="343597568"/>
        <c:axId val="343598128"/>
      </c:barChart>
      <c:catAx>
        <c:axId val="343597568"/>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3598128"/>
        <c:crosses val="autoZero"/>
        <c:auto val="1"/>
        <c:lblAlgn val="ctr"/>
        <c:lblOffset val="100"/>
        <c:tickLblSkip val="1"/>
        <c:tickMarkSkip val="1"/>
        <c:noMultiLvlLbl val="0"/>
      </c:catAx>
      <c:valAx>
        <c:axId val="343598128"/>
        <c:scaling>
          <c:orientation val="minMax"/>
        </c:scaling>
        <c:delete val="1"/>
        <c:axPos val="t"/>
        <c:numFmt formatCode="#,##0" sourceLinked="0"/>
        <c:majorTickMark val="out"/>
        <c:minorTickMark val="none"/>
        <c:tickLblPos val="none"/>
        <c:crossAx val="34359756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544" r="0.75000000000000544" t="1" header="0.5" footer="0.5"/>
    <c:pageSetup orientation="landscape" horizontalDpi="-3"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u="sng"/>
            </a:pPr>
            <a:r>
              <a:rPr lang="en-US" b="1" u="none"/>
              <a:t>Program Status</a:t>
            </a:r>
            <a:r>
              <a:rPr lang="en-US" b="1" u="none" baseline="0"/>
              <a:t> of Mental Health Court Participants </a:t>
            </a:r>
            <a:endParaRPr lang="en-US" b="1" u="none"/>
          </a:p>
        </c:rich>
      </c:tx>
      <c:layout>
        <c:manualLayout>
          <c:xMode val="edge"/>
          <c:yMode val="edge"/>
          <c:x val="0.22858396879726844"/>
          <c:y val="0.12260060724013515"/>
        </c:manualLayout>
      </c:layout>
      <c:overlay val="1"/>
    </c:title>
    <c:autoTitleDeleted val="0"/>
    <c:plotArea>
      <c:layout>
        <c:manualLayout>
          <c:layoutTarget val="inner"/>
          <c:xMode val="edge"/>
          <c:yMode val="edge"/>
          <c:x val="0.47457283464567096"/>
          <c:y val="0.21178574761358837"/>
          <c:w val="0.4470077687512623"/>
          <c:h val="0.76582084631571012"/>
        </c:manualLayout>
      </c:layout>
      <c:barChart>
        <c:barDir val="bar"/>
        <c:grouping val="clustered"/>
        <c:varyColors val="0"/>
        <c:ser>
          <c:idx val="0"/>
          <c:order val="0"/>
          <c:tx>
            <c:strRef>
              <c:f>'M5 - Graphics'!$H$14</c:f>
              <c:strCache>
                <c:ptCount val="1"/>
                <c:pt idx="0">
                  <c:v>Percent</c:v>
                </c:pt>
              </c:strCache>
            </c:strRef>
          </c:tx>
          <c:spPr>
            <a:solidFill>
              <a:srgbClr val="004669"/>
            </a:solidFill>
          </c:spPr>
          <c:invertIfNegative val="0"/>
          <c:dPt>
            <c:idx val="0"/>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'M5 - Graphics'!$H$15:$H$21</c:f>
              <c:strCache>
                <c:ptCount val="7"/>
                <c:pt idx="0">
                  <c:v>Active</c:v>
                </c:pt>
                <c:pt idx="1">
                  <c:v>Successful Completion</c:v>
                </c:pt>
                <c:pt idx="2">
                  <c:v>Administrative Closure</c:v>
                </c:pt>
                <c:pt idx="3">
                  <c:v>Withdrew While in Compliance </c:v>
                </c:pt>
                <c:pt idx="4">
                  <c:v>Discharged</c:v>
                </c:pt>
                <c:pt idx="5">
                  <c:v>Transferred to Another Treatment Court</c:v>
                </c:pt>
                <c:pt idx="6">
                  <c:v>Failed to Complete</c:v>
                </c:pt>
              </c:strCache>
            </c:strRef>
          </c:cat>
          <c:val>
            <c:numRef>
              <c:f>'M5 - Graphics'!$I$15:$I$21</c:f>
              <c:numCache>
                <c:formatCode>0%</c:formatCode>
                <c:ptCount val="7"/>
                <c:pt idx="0">
                  <c:v>0</c:v>
                </c:pt>
                <c:pt idx="1">
                  <c:v>0</c:v>
                </c:pt>
                <c:pt idx="2">
                  <c:v>0</c:v>
                </c:pt>
                <c:pt idx="3">
                  <c:v>0</c:v>
                </c:pt>
                <c:pt idx="4">
                  <c:v>0</c:v>
                </c:pt>
                <c:pt idx="5">
                  <c:v>0</c:v>
                </c:pt>
                <c:pt idx="6">
                  <c:v>0</c:v>
                </c:pt>
              </c:numCache>
            </c:numRef>
          </c:val>
        </c:ser>
        <c:dLbls>
          <c:showLegendKey val="0"/>
          <c:showVal val="1"/>
          <c:showCatName val="0"/>
          <c:showSerName val="0"/>
          <c:showPercent val="0"/>
          <c:showBubbleSize val="0"/>
        </c:dLbls>
        <c:gapWidth val="69"/>
        <c:axId val="343600928"/>
        <c:axId val="283838896"/>
      </c:barChart>
      <c:catAx>
        <c:axId val="343600928"/>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283838896"/>
        <c:crosses val="autoZero"/>
        <c:auto val="1"/>
        <c:lblAlgn val="ctr"/>
        <c:lblOffset val="100"/>
        <c:tickLblSkip val="1"/>
        <c:tickMarkSkip val="1"/>
        <c:noMultiLvlLbl val="0"/>
      </c:catAx>
      <c:valAx>
        <c:axId val="283838896"/>
        <c:scaling>
          <c:orientation val="minMax"/>
          <c:max val="1"/>
          <c:min val="0"/>
        </c:scaling>
        <c:delete val="1"/>
        <c:axPos val="t"/>
        <c:numFmt formatCode="0%" sourceLinked="0"/>
        <c:majorTickMark val="out"/>
        <c:minorTickMark val="none"/>
        <c:tickLblPos val="none"/>
        <c:crossAx val="343600928"/>
        <c:crosses val="autoZero"/>
        <c:crossBetween val="between"/>
        <c:majorUnit val="0.25"/>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422" r="0.75000000000000422" t="1" header="0.5" footer="0.5"/>
    <c:pageSetup orientation="landscape" horizontalDpi="-3"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u="none"/>
            </a:pPr>
            <a:r>
              <a:rPr lang="en-US" b="1" u="none"/>
              <a:t>Average Number of Days From Time of </a:t>
            </a:r>
          </a:p>
          <a:p>
            <a:pPr>
              <a:defRPr u="none"/>
            </a:pPr>
            <a:r>
              <a:rPr lang="en-US" b="1" u="none"/>
              <a:t>Arrest to Referral, by Type of Exit</a:t>
            </a:r>
          </a:p>
        </c:rich>
      </c:tx>
      <c:overlay val="1"/>
    </c:title>
    <c:autoTitleDeleted val="0"/>
    <c:plotArea>
      <c:layout>
        <c:manualLayout>
          <c:layoutTarget val="inner"/>
          <c:xMode val="edge"/>
          <c:yMode val="edge"/>
          <c:x val="0.47457283464567135"/>
          <c:y val="0.19872356278045888"/>
          <c:w val="0.40665456506443171"/>
          <c:h val="0.74477758022182727"/>
        </c:manualLayout>
      </c:layout>
      <c:barChart>
        <c:barDir val="bar"/>
        <c:grouping val="clustered"/>
        <c:varyColors val="0"/>
        <c:ser>
          <c:idx val="0"/>
          <c:order val="0"/>
          <c:tx>
            <c:strRef>
              <c:f>'M6 - Graphics'!$I$7</c:f>
              <c:strCache>
                <c:ptCount val="1"/>
              </c:strCache>
            </c:strRef>
          </c:tx>
          <c:spPr>
            <a:solidFill>
              <a:srgbClr val="004669"/>
            </a:solidFill>
          </c:spPr>
          <c:invertIfNegative val="0"/>
          <c:dPt>
            <c:idx val="0"/>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'M6 - Graphics'!$H$11:$H$16</c:f>
              <c:strCache>
                <c:ptCount val="6"/>
                <c:pt idx="0">
                  <c:v>Total Cohort</c:v>
                </c:pt>
                <c:pt idx="1">
                  <c:v>Successful Completion</c:v>
                </c:pt>
                <c:pt idx="2">
                  <c:v>Withdrew While in Compliance </c:v>
                </c:pt>
                <c:pt idx="3">
                  <c:v>Discharged</c:v>
                </c:pt>
                <c:pt idx="4">
                  <c:v>Transferred to Another Treatment Court</c:v>
                </c:pt>
                <c:pt idx="5">
                  <c:v>Failed to Complete</c:v>
                </c:pt>
              </c:strCache>
            </c:strRef>
          </c:cat>
          <c:val>
            <c:numRef>
              <c:f>'M6 - Graphics'!$I$11:$I$16</c:f>
              <c:numCache>
                <c:formatCode>0</c:formatCode>
                <c:ptCount val="6"/>
                <c:pt idx="0">
                  <c:v>0</c:v>
                </c:pt>
                <c:pt idx="1">
                  <c:v>0</c:v>
                </c:pt>
                <c:pt idx="2">
                  <c:v>0</c:v>
                </c:pt>
                <c:pt idx="3">
                  <c:v>0</c:v>
                </c:pt>
                <c:pt idx="4">
                  <c:v>0</c:v>
                </c:pt>
                <c:pt idx="5">
                  <c:v>0</c:v>
                </c:pt>
              </c:numCache>
            </c:numRef>
          </c:val>
        </c:ser>
        <c:dLbls>
          <c:showLegendKey val="0"/>
          <c:showVal val="1"/>
          <c:showCatName val="0"/>
          <c:showSerName val="0"/>
          <c:showPercent val="0"/>
          <c:showBubbleSize val="0"/>
        </c:dLbls>
        <c:gapWidth val="69"/>
        <c:axId val="283841136"/>
        <c:axId val="283841696"/>
      </c:barChart>
      <c:catAx>
        <c:axId val="283841136"/>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283841696"/>
        <c:crosses val="autoZero"/>
        <c:auto val="1"/>
        <c:lblAlgn val="ctr"/>
        <c:lblOffset val="100"/>
        <c:tickLblSkip val="1"/>
        <c:tickMarkSkip val="1"/>
        <c:noMultiLvlLbl val="0"/>
      </c:catAx>
      <c:valAx>
        <c:axId val="283841696"/>
        <c:scaling>
          <c:orientation val="minMax"/>
        </c:scaling>
        <c:delete val="1"/>
        <c:axPos val="t"/>
        <c:numFmt formatCode="#,##0" sourceLinked="0"/>
        <c:majorTickMark val="out"/>
        <c:minorTickMark val="none"/>
        <c:tickLblPos val="none"/>
        <c:crossAx val="28384113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477" r="0.75000000000000477" t="1" header="0.5" footer="0.5"/>
    <c:pageSetup orientation="landscape" horizontalDpi="-3"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u="none"/>
            </a:pPr>
            <a:r>
              <a:rPr lang="en-US" b="1" u="none"/>
              <a:t>Average Number of Days From Time of Referral </a:t>
            </a:r>
          </a:p>
          <a:p>
            <a:pPr>
              <a:defRPr u="none"/>
            </a:pPr>
            <a:r>
              <a:rPr lang="en-US" b="1" u="none"/>
              <a:t>to</a:t>
            </a:r>
            <a:r>
              <a:rPr lang="en-US" b="1" u="none" baseline="0"/>
              <a:t> </a:t>
            </a:r>
            <a:r>
              <a:rPr lang="en-US" b="1" u="none"/>
              <a:t>Admission, by Type of</a:t>
            </a:r>
            <a:r>
              <a:rPr lang="en-US" b="1" u="none" baseline="0"/>
              <a:t> Exit</a:t>
            </a:r>
            <a:endParaRPr lang="en-US" b="1" u="none"/>
          </a:p>
        </c:rich>
      </c:tx>
      <c:layout>
        <c:manualLayout>
          <c:xMode val="edge"/>
          <c:yMode val="edge"/>
          <c:x val="0.20887850682891082"/>
          <c:y val="3.627443107958065E-2"/>
        </c:manualLayout>
      </c:layout>
      <c:overlay val="1"/>
    </c:title>
    <c:autoTitleDeleted val="0"/>
    <c:plotArea>
      <c:layout>
        <c:manualLayout>
          <c:layoutTarget val="inner"/>
          <c:xMode val="edge"/>
          <c:yMode val="edge"/>
          <c:x val="0.47457283464567124"/>
          <c:y val="0.20704967032357835"/>
          <c:w val="0.43376049868766636"/>
          <c:h val="0.73645115949778772"/>
        </c:manualLayout>
      </c:layout>
      <c:barChart>
        <c:barDir val="bar"/>
        <c:grouping val="clustered"/>
        <c:varyColors val="0"/>
        <c:ser>
          <c:idx val="0"/>
          <c:order val="0"/>
          <c:tx>
            <c:strRef>
              <c:f>'M7 - Graphics'!$H$8</c:f>
              <c:strCache>
                <c:ptCount val="1"/>
              </c:strCache>
            </c:strRef>
          </c:tx>
          <c:spPr>
            <a:solidFill>
              <a:srgbClr val="004669"/>
            </a:solidFill>
          </c:spPr>
          <c:invertIfNegative val="0"/>
          <c:dPt>
            <c:idx val="0"/>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'M7 - Graphics'!$H$12:$H$17</c:f>
              <c:strCache>
                <c:ptCount val="6"/>
                <c:pt idx="0">
                  <c:v>Total Cohort</c:v>
                </c:pt>
                <c:pt idx="1">
                  <c:v>Successful Completion</c:v>
                </c:pt>
                <c:pt idx="2">
                  <c:v>Withdrew While in Compliance </c:v>
                </c:pt>
                <c:pt idx="3">
                  <c:v>Discharged</c:v>
                </c:pt>
                <c:pt idx="4">
                  <c:v>Transferred to Another Treatment Court</c:v>
                </c:pt>
                <c:pt idx="5">
                  <c:v>Failed to Complete</c:v>
                </c:pt>
              </c:strCache>
            </c:strRef>
          </c:cat>
          <c:val>
            <c:numRef>
              <c:f>'M7 - Graphics'!$I$12:$I$17</c:f>
              <c:numCache>
                <c:formatCode>0</c:formatCode>
                <c:ptCount val="6"/>
                <c:pt idx="0">
                  <c:v>0</c:v>
                </c:pt>
                <c:pt idx="1">
                  <c:v>0</c:v>
                </c:pt>
                <c:pt idx="2">
                  <c:v>0</c:v>
                </c:pt>
                <c:pt idx="3">
                  <c:v>0</c:v>
                </c:pt>
                <c:pt idx="4">
                  <c:v>0</c:v>
                </c:pt>
                <c:pt idx="5">
                  <c:v>0</c:v>
                </c:pt>
              </c:numCache>
            </c:numRef>
          </c:val>
        </c:ser>
        <c:dLbls>
          <c:showLegendKey val="0"/>
          <c:showVal val="1"/>
          <c:showCatName val="0"/>
          <c:showSerName val="0"/>
          <c:showPercent val="0"/>
          <c:showBubbleSize val="0"/>
        </c:dLbls>
        <c:gapWidth val="69"/>
        <c:axId val="343894464"/>
        <c:axId val="343895024"/>
      </c:barChart>
      <c:catAx>
        <c:axId val="343894464"/>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3895024"/>
        <c:crosses val="autoZero"/>
        <c:auto val="1"/>
        <c:lblAlgn val="ctr"/>
        <c:lblOffset val="100"/>
        <c:tickLblSkip val="1"/>
        <c:tickMarkSkip val="1"/>
        <c:noMultiLvlLbl val="0"/>
      </c:catAx>
      <c:valAx>
        <c:axId val="343895024"/>
        <c:scaling>
          <c:orientation val="minMax"/>
        </c:scaling>
        <c:delete val="1"/>
        <c:axPos val="t"/>
        <c:numFmt formatCode="#,##0" sourceLinked="0"/>
        <c:majorTickMark val="out"/>
        <c:minorTickMark val="none"/>
        <c:tickLblPos val="none"/>
        <c:crossAx val="34389446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466" r="0.75000000000000466" t="1" header="0.5" footer="0.5"/>
    <c:pageSetup orientation="landscape" horizontalDpi="-3"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u="sng"/>
            </a:pPr>
            <a:r>
              <a:rPr lang="en-US" b="1" u="none"/>
              <a:t>Average Total Days in MHC Program, By Type of Exit</a:t>
            </a:r>
          </a:p>
        </c:rich>
      </c:tx>
      <c:layout>
        <c:manualLayout>
          <c:xMode val="edge"/>
          <c:yMode val="edge"/>
          <c:x val="0.21281304652790137"/>
          <c:y val="2.5985341782791011E-2"/>
        </c:manualLayout>
      </c:layout>
      <c:overlay val="1"/>
    </c:title>
    <c:autoTitleDeleted val="0"/>
    <c:plotArea>
      <c:layout>
        <c:manualLayout>
          <c:layoutTarget val="inner"/>
          <c:xMode val="edge"/>
          <c:yMode val="edge"/>
          <c:x val="0.48323938799874488"/>
          <c:y val="0.16135961909896918"/>
          <c:w val="0.49282316588726943"/>
          <c:h val="0.79506355724297351"/>
        </c:manualLayout>
      </c:layout>
      <c:barChart>
        <c:barDir val="bar"/>
        <c:grouping val="clustered"/>
        <c:varyColors val="0"/>
        <c:ser>
          <c:idx val="0"/>
          <c:order val="0"/>
          <c:tx>
            <c:strRef>
              <c:f>'M8 - Graphics'!$I$8</c:f>
              <c:strCache>
                <c:ptCount val="1"/>
              </c:strCache>
            </c:strRef>
          </c:tx>
          <c:spPr>
            <a:solidFill>
              <a:srgbClr val="004669"/>
            </a:solidFill>
          </c:spPr>
          <c:invertIfNegative val="0"/>
          <c:dPt>
            <c:idx val="0"/>
            <c:invertIfNegative val="0"/>
            <c:bubble3D val="0"/>
            <c:spPr>
              <a:solidFill>
                <a:srgbClr val="C66934"/>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'M8 - Graphics'!$I$12:$I$19</c:f>
              <c:strCache>
                <c:ptCount val="8"/>
                <c:pt idx="0">
                  <c:v>Total Cohort</c:v>
                </c:pt>
                <c:pt idx="1">
                  <c:v>Active</c:v>
                </c:pt>
                <c:pt idx="2">
                  <c:v>Successful Completion</c:v>
                </c:pt>
                <c:pt idx="3">
                  <c:v>Administrative Closure</c:v>
                </c:pt>
                <c:pt idx="4">
                  <c:v>Withdrew While in Compliance </c:v>
                </c:pt>
                <c:pt idx="5">
                  <c:v>Discharged</c:v>
                </c:pt>
                <c:pt idx="6">
                  <c:v>Transferred to Another Treatment Court</c:v>
                </c:pt>
                <c:pt idx="7">
                  <c:v>Failed to Complete</c:v>
                </c:pt>
              </c:strCache>
            </c:strRef>
          </c:cat>
          <c:val>
            <c:numRef>
              <c:f>'M8 - Graphics'!$J$12:$J$19</c:f>
              <c:numCache>
                <c:formatCode>0</c:formatCode>
                <c:ptCount val="8"/>
                <c:pt idx="0">
                  <c:v>0</c:v>
                </c:pt>
                <c:pt idx="1">
                  <c:v>0</c:v>
                </c:pt>
                <c:pt idx="2">
                  <c:v>0</c:v>
                </c:pt>
                <c:pt idx="3">
                  <c:v>0</c:v>
                </c:pt>
                <c:pt idx="4">
                  <c:v>0</c:v>
                </c:pt>
                <c:pt idx="5">
                  <c:v>0</c:v>
                </c:pt>
                <c:pt idx="6">
                  <c:v>0</c:v>
                </c:pt>
                <c:pt idx="7">
                  <c:v>0</c:v>
                </c:pt>
              </c:numCache>
            </c:numRef>
          </c:val>
        </c:ser>
        <c:dLbls>
          <c:showLegendKey val="0"/>
          <c:showVal val="1"/>
          <c:showCatName val="0"/>
          <c:showSerName val="0"/>
          <c:showPercent val="0"/>
          <c:showBubbleSize val="0"/>
        </c:dLbls>
        <c:gapWidth val="69"/>
        <c:axId val="344778272"/>
        <c:axId val="344778832"/>
      </c:barChart>
      <c:catAx>
        <c:axId val="344778272"/>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4778832"/>
        <c:crosses val="autoZero"/>
        <c:auto val="1"/>
        <c:lblAlgn val="ctr"/>
        <c:lblOffset val="100"/>
        <c:tickLblSkip val="1"/>
        <c:tickMarkSkip val="1"/>
        <c:noMultiLvlLbl val="0"/>
      </c:catAx>
      <c:valAx>
        <c:axId val="344778832"/>
        <c:scaling>
          <c:orientation val="minMax"/>
        </c:scaling>
        <c:delete val="1"/>
        <c:axPos val="t"/>
        <c:numFmt formatCode="#,##0" sourceLinked="0"/>
        <c:majorTickMark val="out"/>
        <c:minorTickMark val="none"/>
        <c:tickLblPos val="none"/>
        <c:crossAx val="34477827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488" r="0.75000000000000488" t="1" header="0.5" footer="0.5"/>
    <c:pageSetup orientation="landscape" horizontalDpi="-3"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166318041148924"/>
          <c:y val="0.15563289727331669"/>
          <c:w val="0.53612437434591453"/>
          <c:h val="0.8065591086828432"/>
        </c:manualLayout>
      </c:layout>
      <c:barChart>
        <c:barDir val="bar"/>
        <c:grouping val="clustered"/>
        <c:varyColors val="0"/>
        <c:ser>
          <c:idx val="0"/>
          <c:order val="0"/>
          <c:tx>
            <c:strRef>
              <c:f>'M9 - Input'!$U$8:$U$8</c:f>
              <c:strCache>
                <c:ptCount val="1"/>
                <c:pt idx="0">
                  <c:v>Percent of Pre-Docket Meetings Where Information from the MHC Team Member/
Agency is Missing</c:v>
                </c:pt>
              </c:strCache>
            </c:strRef>
          </c:tx>
          <c:spPr>
            <a:solidFill>
              <a:srgbClr val="004669"/>
            </a:solidFill>
            <a:ln w="38100">
              <a:noFill/>
              <a:prstDash val="solid"/>
            </a:ln>
          </c:spPr>
          <c:invertIfNegative val="0"/>
          <c:dPt>
            <c:idx val="13"/>
            <c:invertIfNegative val="0"/>
            <c:bubble3D val="0"/>
            <c:spPr>
              <a:solidFill>
                <a:srgbClr val="C66934"/>
              </a:solidFill>
              <a:ln w="38100">
                <a:noFill/>
                <a:prstDash val="solid"/>
              </a:ln>
            </c:spPr>
          </c:dPt>
          <c:dLbls>
            <c:spPr>
              <a:noFill/>
              <a:ln>
                <a:noFill/>
              </a:ln>
              <a:effectLst/>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'M9 - Input'!$C$10:$C$23</c:f>
              <c:strCache>
                <c:ptCount val="14"/>
                <c:pt idx="13">
                  <c:v>Average</c:v>
                </c:pt>
              </c:strCache>
            </c:strRef>
          </c:cat>
          <c:val>
            <c:numRef>
              <c:f>'M9 - Input'!$U$10:$U$23</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3">
                  <c:v>0</c:v>
                </c:pt>
              </c:numCache>
            </c:numRef>
          </c:val>
        </c:ser>
        <c:dLbls>
          <c:showLegendKey val="0"/>
          <c:showVal val="1"/>
          <c:showCatName val="0"/>
          <c:showSerName val="0"/>
          <c:showPercent val="0"/>
          <c:showBubbleSize val="0"/>
        </c:dLbls>
        <c:gapWidth val="69"/>
        <c:axId val="345042384"/>
        <c:axId val="345042944"/>
      </c:barChart>
      <c:catAx>
        <c:axId val="345042384"/>
        <c:scaling>
          <c:orientation val="maxMin"/>
        </c:scaling>
        <c:delete val="0"/>
        <c:axPos val="l"/>
        <c:numFmt formatCode="General" sourceLinked="1"/>
        <c:majorTickMark val="none"/>
        <c:minorTickMark val="none"/>
        <c:tickLblPos val="nextTo"/>
        <c:spPr>
          <a:ln w="3175">
            <a:no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345042944"/>
        <c:crosses val="autoZero"/>
        <c:auto val="1"/>
        <c:lblAlgn val="ctr"/>
        <c:lblOffset val="100"/>
        <c:tickLblSkip val="1"/>
        <c:tickMarkSkip val="1"/>
        <c:noMultiLvlLbl val="0"/>
      </c:catAx>
      <c:valAx>
        <c:axId val="345042944"/>
        <c:scaling>
          <c:orientation val="minMax"/>
          <c:max val="1"/>
          <c:min val="0"/>
        </c:scaling>
        <c:delete val="1"/>
        <c:axPos val="t"/>
        <c:numFmt formatCode="0%" sourceLinked="1"/>
        <c:majorTickMark val="out"/>
        <c:minorTickMark val="none"/>
        <c:tickLblPos val="none"/>
        <c:crossAx val="345042384"/>
        <c:crosses val="autoZero"/>
        <c:crossBetween val="between"/>
        <c:majorUnit val="0.25"/>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344" r="0.75000000000000344" t="1" header="0.5" footer="0.5"/>
    <c:pageSetup orientation="landscape" horizontalDpi="-3" verticalDpi="0"/>
  </c:printSettings>
  <c:userShapes r:id="rId1"/>
</c:chartSpac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E143CAAA-FD48-4DB4-9933-E382D88A9C97}" type="doc">
      <dgm:prSet loTypeId="urn:microsoft.com/office/officeart/2005/8/layout/matrix3" loCatId="matrix" qsTypeId="urn:microsoft.com/office/officeart/2005/8/quickstyle/simple1" qsCatId="simple" csTypeId="urn:microsoft.com/office/officeart/2005/8/colors/accent1_2" csCatId="accent1" phldr="1"/>
      <dgm:spPr/>
      <dgm:t>
        <a:bodyPr/>
        <a:lstStyle/>
        <a:p>
          <a:endParaRPr lang="en-US"/>
        </a:p>
      </dgm:t>
    </dgm:pt>
    <dgm:pt modelId="{C849B1ED-4B77-4672-AF45-147B049CCE58}">
      <dgm:prSet phldrT="[Text]"/>
      <dgm:spPr>
        <a:solidFill>
          <a:srgbClr val="004669"/>
        </a:solidFill>
      </dgm:spPr>
      <dgm:t>
        <a:bodyPr/>
        <a:lstStyle/>
        <a:p>
          <a:r>
            <a:rPr lang="en-US" b="1"/>
            <a:t>Low CR/</a:t>
          </a:r>
        </a:p>
        <a:p>
          <a:r>
            <a:rPr lang="en-US" b="1"/>
            <a:t>High FI</a:t>
          </a:r>
        </a:p>
      </dgm:t>
    </dgm:pt>
    <dgm:pt modelId="{1B8A4537-09B6-45FA-87C9-374CBF9A13F5}" type="parTrans" cxnId="{D076A0C5-19D1-41FD-B979-175CDEAAB3B8}">
      <dgm:prSet/>
      <dgm:spPr/>
      <dgm:t>
        <a:bodyPr/>
        <a:lstStyle/>
        <a:p>
          <a:endParaRPr lang="en-US"/>
        </a:p>
      </dgm:t>
    </dgm:pt>
    <dgm:pt modelId="{81914552-4BF5-4C0B-82BC-75FC74722F19}" type="sibTrans" cxnId="{D076A0C5-19D1-41FD-B979-175CDEAAB3B8}">
      <dgm:prSet/>
      <dgm:spPr/>
      <dgm:t>
        <a:bodyPr/>
        <a:lstStyle/>
        <a:p>
          <a:endParaRPr lang="en-US"/>
        </a:p>
      </dgm:t>
    </dgm:pt>
    <dgm:pt modelId="{5C10B6EF-1E53-41DF-924C-B29132AB491E}">
      <dgm:prSet phldrT="[Text]"/>
      <dgm:spPr>
        <a:solidFill>
          <a:srgbClr val="004669"/>
        </a:solidFill>
      </dgm:spPr>
      <dgm:t>
        <a:bodyPr/>
        <a:lstStyle/>
        <a:p>
          <a:r>
            <a:rPr lang="en-US" b="1"/>
            <a:t>High CR/</a:t>
          </a:r>
        </a:p>
        <a:p>
          <a:r>
            <a:rPr lang="en-US" b="1"/>
            <a:t>High FI</a:t>
          </a:r>
        </a:p>
      </dgm:t>
    </dgm:pt>
    <dgm:pt modelId="{13539241-ADC0-46CD-96FE-BE4885E8700F}" type="parTrans" cxnId="{A5F653D1-6C80-4167-9B73-621A680D4E69}">
      <dgm:prSet/>
      <dgm:spPr/>
      <dgm:t>
        <a:bodyPr/>
        <a:lstStyle/>
        <a:p>
          <a:endParaRPr lang="en-US"/>
        </a:p>
      </dgm:t>
    </dgm:pt>
    <dgm:pt modelId="{6873F97A-FD42-4E47-8687-AF962D4F5B1C}" type="sibTrans" cxnId="{A5F653D1-6C80-4167-9B73-621A680D4E69}">
      <dgm:prSet/>
      <dgm:spPr/>
      <dgm:t>
        <a:bodyPr/>
        <a:lstStyle/>
        <a:p>
          <a:endParaRPr lang="en-US"/>
        </a:p>
      </dgm:t>
    </dgm:pt>
    <dgm:pt modelId="{38DFCE44-7029-4ED1-BEAF-98D0CBD85AE5}">
      <dgm:prSet phldrT="[Text]"/>
      <dgm:spPr>
        <a:solidFill>
          <a:srgbClr val="004669"/>
        </a:solidFill>
      </dgm:spPr>
      <dgm:t>
        <a:bodyPr/>
        <a:lstStyle/>
        <a:p>
          <a:r>
            <a:rPr lang="en-US" b="1"/>
            <a:t>Low CR/</a:t>
          </a:r>
        </a:p>
        <a:p>
          <a:r>
            <a:rPr lang="en-US" b="1"/>
            <a:t>Low FI</a:t>
          </a:r>
        </a:p>
      </dgm:t>
    </dgm:pt>
    <dgm:pt modelId="{67FF97AE-1650-4387-A7C2-615FB21E30AA}" type="parTrans" cxnId="{0168879C-B96F-4693-A3CB-CD8530D74D11}">
      <dgm:prSet/>
      <dgm:spPr/>
      <dgm:t>
        <a:bodyPr/>
        <a:lstStyle/>
        <a:p>
          <a:endParaRPr lang="en-US"/>
        </a:p>
      </dgm:t>
    </dgm:pt>
    <dgm:pt modelId="{0B5E52AF-12FA-4F48-8940-9472B880A91E}" type="sibTrans" cxnId="{0168879C-B96F-4693-A3CB-CD8530D74D11}">
      <dgm:prSet/>
      <dgm:spPr/>
      <dgm:t>
        <a:bodyPr/>
        <a:lstStyle/>
        <a:p>
          <a:endParaRPr lang="en-US"/>
        </a:p>
      </dgm:t>
    </dgm:pt>
    <dgm:pt modelId="{9DE71054-50C0-46B9-9F9B-B3CC288AE3BB}">
      <dgm:prSet phldrT="[Text]"/>
      <dgm:spPr>
        <a:solidFill>
          <a:srgbClr val="004669"/>
        </a:solidFill>
      </dgm:spPr>
      <dgm:t>
        <a:bodyPr/>
        <a:lstStyle/>
        <a:p>
          <a:r>
            <a:rPr lang="en-US" b="1"/>
            <a:t>High CR/</a:t>
          </a:r>
        </a:p>
        <a:p>
          <a:r>
            <a:rPr lang="en-US" b="1"/>
            <a:t>Low FI</a:t>
          </a:r>
        </a:p>
      </dgm:t>
    </dgm:pt>
    <dgm:pt modelId="{A2F82D92-5430-4C26-B2E8-6441FDB35714}" type="parTrans" cxnId="{8E8AAD6A-C0AB-48BB-B9FE-D420DF45EB46}">
      <dgm:prSet/>
      <dgm:spPr/>
      <dgm:t>
        <a:bodyPr/>
        <a:lstStyle/>
        <a:p>
          <a:endParaRPr lang="en-US"/>
        </a:p>
      </dgm:t>
    </dgm:pt>
    <dgm:pt modelId="{2C19B8D3-00DA-4D46-A210-EF545FDFDF00}" type="sibTrans" cxnId="{8E8AAD6A-C0AB-48BB-B9FE-D420DF45EB46}">
      <dgm:prSet/>
      <dgm:spPr/>
      <dgm:t>
        <a:bodyPr/>
        <a:lstStyle/>
        <a:p>
          <a:endParaRPr lang="en-US"/>
        </a:p>
      </dgm:t>
    </dgm:pt>
    <dgm:pt modelId="{B432066F-4189-4544-8503-BC5499FA6578}" type="pres">
      <dgm:prSet presAssocID="{E143CAAA-FD48-4DB4-9933-E382D88A9C97}" presName="matrix" presStyleCnt="0">
        <dgm:presLayoutVars>
          <dgm:chMax val="1"/>
          <dgm:dir/>
          <dgm:resizeHandles val="exact"/>
        </dgm:presLayoutVars>
      </dgm:prSet>
      <dgm:spPr/>
      <dgm:t>
        <a:bodyPr/>
        <a:lstStyle/>
        <a:p>
          <a:endParaRPr lang="en-US"/>
        </a:p>
      </dgm:t>
    </dgm:pt>
    <dgm:pt modelId="{EE7DA70E-71B6-4408-956A-37D5399154F0}" type="pres">
      <dgm:prSet presAssocID="{E143CAAA-FD48-4DB4-9933-E382D88A9C97}" presName="diamond" presStyleLbl="bgShp" presStyleIdx="0" presStyleCnt="1"/>
      <dgm:spPr>
        <a:solidFill>
          <a:srgbClr val="C66934"/>
        </a:solidFill>
      </dgm:spPr>
      <dgm:t>
        <a:bodyPr/>
        <a:lstStyle/>
        <a:p>
          <a:endParaRPr lang="en-US"/>
        </a:p>
      </dgm:t>
    </dgm:pt>
    <dgm:pt modelId="{8D2A040C-669B-43F3-B925-9C3019E05E66}" type="pres">
      <dgm:prSet presAssocID="{E143CAAA-FD48-4DB4-9933-E382D88A9C97}" presName="quad1" presStyleLbl="node1" presStyleIdx="0" presStyleCnt="4">
        <dgm:presLayoutVars>
          <dgm:chMax val="0"/>
          <dgm:chPref val="0"/>
          <dgm:bulletEnabled val="1"/>
        </dgm:presLayoutVars>
      </dgm:prSet>
      <dgm:spPr/>
      <dgm:t>
        <a:bodyPr/>
        <a:lstStyle/>
        <a:p>
          <a:endParaRPr lang="en-US"/>
        </a:p>
      </dgm:t>
    </dgm:pt>
    <dgm:pt modelId="{53B62090-09FA-46C2-8532-73BED3D3A8EE}" type="pres">
      <dgm:prSet presAssocID="{E143CAAA-FD48-4DB4-9933-E382D88A9C97}" presName="quad2" presStyleLbl="node1" presStyleIdx="1" presStyleCnt="4">
        <dgm:presLayoutVars>
          <dgm:chMax val="0"/>
          <dgm:chPref val="0"/>
          <dgm:bulletEnabled val="1"/>
        </dgm:presLayoutVars>
      </dgm:prSet>
      <dgm:spPr/>
      <dgm:t>
        <a:bodyPr/>
        <a:lstStyle/>
        <a:p>
          <a:endParaRPr lang="en-US"/>
        </a:p>
      </dgm:t>
    </dgm:pt>
    <dgm:pt modelId="{83BDC3B4-249C-42A5-9A18-FB533AA16A33}" type="pres">
      <dgm:prSet presAssocID="{E143CAAA-FD48-4DB4-9933-E382D88A9C97}" presName="quad3" presStyleLbl="node1" presStyleIdx="2" presStyleCnt="4">
        <dgm:presLayoutVars>
          <dgm:chMax val="0"/>
          <dgm:chPref val="0"/>
          <dgm:bulletEnabled val="1"/>
        </dgm:presLayoutVars>
      </dgm:prSet>
      <dgm:spPr/>
      <dgm:t>
        <a:bodyPr/>
        <a:lstStyle/>
        <a:p>
          <a:endParaRPr lang="en-US"/>
        </a:p>
      </dgm:t>
    </dgm:pt>
    <dgm:pt modelId="{DC2E9F9F-F87E-4E5F-A204-4FC9CEBD2C67}" type="pres">
      <dgm:prSet presAssocID="{E143CAAA-FD48-4DB4-9933-E382D88A9C97}" presName="quad4" presStyleLbl="node1" presStyleIdx="3" presStyleCnt="4">
        <dgm:presLayoutVars>
          <dgm:chMax val="0"/>
          <dgm:chPref val="0"/>
          <dgm:bulletEnabled val="1"/>
        </dgm:presLayoutVars>
      </dgm:prSet>
      <dgm:spPr/>
      <dgm:t>
        <a:bodyPr/>
        <a:lstStyle/>
        <a:p>
          <a:endParaRPr lang="en-US"/>
        </a:p>
      </dgm:t>
    </dgm:pt>
  </dgm:ptLst>
  <dgm:cxnLst>
    <dgm:cxn modelId="{B832414C-B8CA-48C8-944E-7636245911D5}" type="presOf" srcId="{38DFCE44-7029-4ED1-BEAF-98D0CBD85AE5}" destId="{83BDC3B4-249C-42A5-9A18-FB533AA16A33}" srcOrd="0" destOrd="0" presId="urn:microsoft.com/office/officeart/2005/8/layout/matrix3"/>
    <dgm:cxn modelId="{A5F653D1-6C80-4167-9B73-621A680D4E69}" srcId="{E143CAAA-FD48-4DB4-9933-E382D88A9C97}" destId="{5C10B6EF-1E53-41DF-924C-B29132AB491E}" srcOrd="1" destOrd="0" parTransId="{13539241-ADC0-46CD-96FE-BE4885E8700F}" sibTransId="{6873F97A-FD42-4E47-8687-AF962D4F5B1C}"/>
    <dgm:cxn modelId="{1127656A-4D9E-4B66-A687-CE0A4195FF5B}" type="presOf" srcId="{C849B1ED-4B77-4672-AF45-147B049CCE58}" destId="{8D2A040C-669B-43F3-B925-9C3019E05E66}" srcOrd="0" destOrd="0" presId="urn:microsoft.com/office/officeart/2005/8/layout/matrix3"/>
    <dgm:cxn modelId="{F663DB00-72B6-483D-8FD0-C601CBD2B24E}" type="presOf" srcId="{5C10B6EF-1E53-41DF-924C-B29132AB491E}" destId="{53B62090-09FA-46C2-8532-73BED3D3A8EE}" srcOrd="0" destOrd="0" presId="urn:microsoft.com/office/officeart/2005/8/layout/matrix3"/>
    <dgm:cxn modelId="{D076A0C5-19D1-41FD-B979-175CDEAAB3B8}" srcId="{E143CAAA-FD48-4DB4-9933-E382D88A9C97}" destId="{C849B1ED-4B77-4672-AF45-147B049CCE58}" srcOrd="0" destOrd="0" parTransId="{1B8A4537-09B6-45FA-87C9-374CBF9A13F5}" sibTransId="{81914552-4BF5-4C0B-82BC-75FC74722F19}"/>
    <dgm:cxn modelId="{EB9655E1-B1EB-4B5F-A477-B3C5A228514F}" type="presOf" srcId="{9DE71054-50C0-46B9-9F9B-B3CC288AE3BB}" destId="{DC2E9F9F-F87E-4E5F-A204-4FC9CEBD2C67}" srcOrd="0" destOrd="0" presId="urn:microsoft.com/office/officeart/2005/8/layout/matrix3"/>
    <dgm:cxn modelId="{AEC3575A-5400-4EBC-9345-0C8DD494B9D2}" type="presOf" srcId="{E143CAAA-FD48-4DB4-9933-E382D88A9C97}" destId="{B432066F-4189-4544-8503-BC5499FA6578}" srcOrd="0" destOrd="0" presId="urn:microsoft.com/office/officeart/2005/8/layout/matrix3"/>
    <dgm:cxn modelId="{0168879C-B96F-4693-A3CB-CD8530D74D11}" srcId="{E143CAAA-FD48-4DB4-9933-E382D88A9C97}" destId="{38DFCE44-7029-4ED1-BEAF-98D0CBD85AE5}" srcOrd="2" destOrd="0" parTransId="{67FF97AE-1650-4387-A7C2-615FB21E30AA}" sibTransId="{0B5E52AF-12FA-4F48-8940-9472B880A91E}"/>
    <dgm:cxn modelId="{8E8AAD6A-C0AB-48BB-B9FE-D420DF45EB46}" srcId="{E143CAAA-FD48-4DB4-9933-E382D88A9C97}" destId="{9DE71054-50C0-46B9-9F9B-B3CC288AE3BB}" srcOrd="3" destOrd="0" parTransId="{A2F82D92-5430-4C26-B2E8-6441FDB35714}" sibTransId="{2C19B8D3-00DA-4D46-A210-EF545FDFDF00}"/>
    <dgm:cxn modelId="{96730BC2-3BA5-4700-98BB-775C586FD224}" type="presParOf" srcId="{B432066F-4189-4544-8503-BC5499FA6578}" destId="{EE7DA70E-71B6-4408-956A-37D5399154F0}" srcOrd="0" destOrd="0" presId="urn:microsoft.com/office/officeart/2005/8/layout/matrix3"/>
    <dgm:cxn modelId="{DF4ABFC0-C3C3-4C87-BAEE-98F7635EFD07}" type="presParOf" srcId="{B432066F-4189-4544-8503-BC5499FA6578}" destId="{8D2A040C-669B-43F3-B925-9C3019E05E66}" srcOrd="1" destOrd="0" presId="urn:microsoft.com/office/officeart/2005/8/layout/matrix3"/>
    <dgm:cxn modelId="{C6804DC0-318F-4920-8AE2-200E4A134413}" type="presParOf" srcId="{B432066F-4189-4544-8503-BC5499FA6578}" destId="{53B62090-09FA-46C2-8532-73BED3D3A8EE}" srcOrd="2" destOrd="0" presId="urn:microsoft.com/office/officeart/2005/8/layout/matrix3"/>
    <dgm:cxn modelId="{6D6931B4-1D01-4C99-A53B-65C478381F22}" type="presParOf" srcId="{B432066F-4189-4544-8503-BC5499FA6578}" destId="{83BDC3B4-249C-42A5-9A18-FB533AA16A33}" srcOrd="3" destOrd="0" presId="urn:microsoft.com/office/officeart/2005/8/layout/matrix3"/>
    <dgm:cxn modelId="{0E964BC2-3BCF-4F9A-9D7C-B5EC6055C451}" type="presParOf" srcId="{B432066F-4189-4544-8503-BC5499FA6578}" destId="{DC2E9F9F-F87E-4E5F-A204-4FC9CEBD2C67}" srcOrd="4" destOrd="0" presId="urn:microsoft.com/office/officeart/2005/8/layout/matrix3"/>
  </dgm:cxnLst>
  <dgm:bg>
    <a:noFill/>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E143CAAA-FD48-4DB4-9933-E382D88A9C97}" type="doc">
      <dgm:prSet loTypeId="urn:microsoft.com/office/officeart/2005/8/layout/matrix3" loCatId="matrix" qsTypeId="urn:microsoft.com/office/officeart/2005/8/quickstyle/simple1" qsCatId="simple" csTypeId="urn:microsoft.com/office/officeart/2005/8/colors/accent1_2" csCatId="accent1" phldr="1"/>
      <dgm:spPr/>
      <dgm:t>
        <a:bodyPr/>
        <a:lstStyle/>
        <a:p>
          <a:endParaRPr lang="en-US"/>
        </a:p>
      </dgm:t>
    </dgm:pt>
    <dgm:pt modelId="{C849B1ED-4B77-4672-AF45-147B049CCE58}">
      <dgm:prSet phldrT="[Text]"/>
      <dgm:spPr>
        <a:solidFill>
          <a:srgbClr val="004669"/>
        </a:solidFill>
      </dgm:spPr>
      <dgm:t>
        <a:bodyPr/>
        <a:lstStyle/>
        <a:p>
          <a:r>
            <a:rPr lang="en-US" b="1"/>
            <a:t>Low CR/</a:t>
          </a:r>
        </a:p>
        <a:p>
          <a:r>
            <a:rPr lang="en-US" b="1"/>
            <a:t>High FI</a:t>
          </a:r>
        </a:p>
      </dgm:t>
    </dgm:pt>
    <dgm:pt modelId="{1B8A4537-09B6-45FA-87C9-374CBF9A13F5}" type="parTrans" cxnId="{D076A0C5-19D1-41FD-B979-175CDEAAB3B8}">
      <dgm:prSet/>
      <dgm:spPr/>
      <dgm:t>
        <a:bodyPr/>
        <a:lstStyle/>
        <a:p>
          <a:endParaRPr lang="en-US"/>
        </a:p>
      </dgm:t>
    </dgm:pt>
    <dgm:pt modelId="{81914552-4BF5-4C0B-82BC-75FC74722F19}" type="sibTrans" cxnId="{D076A0C5-19D1-41FD-B979-175CDEAAB3B8}">
      <dgm:prSet/>
      <dgm:spPr/>
      <dgm:t>
        <a:bodyPr/>
        <a:lstStyle/>
        <a:p>
          <a:endParaRPr lang="en-US"/>
        </a:p>
      </dgm:t>
    </dgm:pt>
    <dgm:pt modelId="{5C10B6EF-1E53-41DF-924C-B29132AB491E}">
      <dgm:prSet phldrT="[Text]"/>
      <dgm:spPr>
        <a:solidFill>
          <a:srgbClr val="004669"/>
        </a:solidFill>
      </dgm:spPr>
      <dgm:t>
        <a:bodyPr/>
        <a:lstStyle/>
        <a:p>
          <a:r>
            <a:rPr lang="en-US" b="1"/>
            <a:t>High CR/</a:t>
          </a:r>
        </a:p>
        <a:p>
          <a:r>
            <a:rPr lang="en-US" b="1"/>
            <a:t>High FI</a:t>
          </a:r>
        </a:p>
      </dgm:t>
    </dgm:pt>
    <dgm:pt modelId="{13539241-ADC0-46CD-96FE-BE4885E8700F}" type="parTrans" cxnId="{A5F653D1-6C80-4167-9B73-621A680D4E69}">
      <dgm:prSet/>
      <dgm:spPr/>
      <dgm:t>
        <a:bodyPr/>
        <a:lstStyle/>
        <a:p>
          <a:endParaRPr lang="en-US"/>
        </a:p>
      </dgm:t>
    </dgm:pt>
    <dgm:pt modelId="{6873F97A-FD42-4E47-8687-AF962D4F5B1C}" type="sibTrans" cxnId="{A5F653D1-6C80-4167-9B73-621A680D4E69}">
      <dgm:prSet/>
      <dgm:spPr/>
      <dgm:t>
        <a:bodyPr/>
        <a:lstStyle/>
        <a:p>
          <a:endParaRPr lang="en-US"/>
        </a:p>
      </dgm:t>
    </dgm:pt>
    <dgm:pt modelId="{38DFCE44-7029-4ED1-BEAF-98D0CBD85AE5}">
      <dgm:prSet phldrT="[Text]"/>
      <dgm:spPr>
        <a:solidFill>
          <a:srgbClr val="004669"/>
        </a:solidFill>
      </dgm:spPr>
      <dgm:t>
        <a:bodyPr/>
        <a:lstStyle/>
        <a:p>
          <a:r>
            <a:rPr lang="en-US" b="1"/>
            <a:t>Low CR/</a:t>
          </a:r>
        </a:p>
        <a:p>
          <a:r>
            <a:rPr lang="en-US" b="1"/>
            <a:t>Low FI</a:t>
          </a:r>
        </a:p>
      </dgm:t>
    </dgm:pt>
    <dgm:pt modelId="{67FF97AE-1650-4387-A7C2-615FB21E30AA}" type="parTrans" cxnId="{0168879C-B96F-4693-A3CB-CD8530D74D11}">
      <dgm:prSet/>
      <dgm:spPr/>
      <dgm:t>
        <a:bodyPr/>
        <a:lstStyle/>
        <a:p>
          <a:endParaRPr lang="en-US"/>
        </a:p>
      </dgm:t>
    </dgm:pt>
    <dgm:pt modelId="{0B5E52AF-12FA-4F48-8940-9472B880A91E}" type="sibTrans" cxnId="{0168879C-B96F-4693-A3CB-CD8530D74D11}">
      <dgm:prSet/>
      <dgm:spPr/>
      <dgm:t>
        <a:bodyPr/>
        <a:lstStyle/>
        <a:p>
          <a:endParaRPr lang="en-US"/>
        </a:p>
      </dgm:t>
    </dgm:pt>
    <dgm:pt modelId="{9DE71054-50C0-46B9-9F9B-B3CC288AE3BB}">
      <dgm:prSet phldrT="[Text]"/>
      <dgm:spPr>
        <a:solidFill>
          <a:srgbClr val="004669"/>
        </a:solidFill>
      </dgm:spPr>
      <dgm:t>
        <a:bodyPr/>
        <a:lstStyle/>
        <a:p>
          <a:r>
            <a:rPr lang="en-US" b="1"/>
            <a:t>High CR/</a:t>
          </a:r>
        </a:p>
        <a:p>
          <a:r>
            <a:rPr lang="en-US" b="1"/>
            <a:t>Low FI</a:t>
          </a:r>
        </a:p>
      </dgm:t>
    </dgm:pt>
    <dgm:pt modelId="{A2F82D92-5430-4C26-B2E8-6441FDB35714}" type="parTrans" cxnId="{8E8AAD6A-C0AB-48BB-B9FE-D420DF45EB46}">
      <dgm:prSet/>
      <dgm:spPr/>
      <dgm:t>
        <a:bodyPr/>
        <a:lstStyle/>
        <a:p>
          <a:endParaRPr lang="en-US"/>
        </a:p>
      </dgm:t>
    </dgm:pt>
    <dgm:pt modelId="{2C19B8D3-00DA-4D46-A210-EF545FDFDF00}" type="sibTrans" cxnId="{8E8AAD6A-C0AB-48BB-B9FE-D420DF45EB46}">
      <dgm:prSet/>
      <dgm:spPr/>
      <dgm:t>
        <a:bodyPr/>
        <a:lstStyle/>
        <a:p>
          <a:endParaRPr lang="en-US"/>
        </a:p>
      </dgm:t>
    </dgm:pt>
    <dgm:pt modelId="{B432066F-4189-4544-8503-BC5499FA6578}" type="pres">
      <dgm:prSet presAssocID="{E143CAAA-FD48-4DB4-9933-E382D88A9C97}" presName="matrix" presStyleCnt="0">
        <dgm:presLayoutVars>
          <dgm:chMax val="1"/>
          <dgm:dir/>
          <dgm:resizeHandles val="exact"/>
        </dgm:presLayoutVars>
      </dgm:prSet>
      <dgm:spPr/>
      <dgm:t>
        <a:bodyPr/>
        <a:lstStyle/>
        <a:p>
          <a:endParaRPr lang="en-US"/>
        </a:p>
      </dgm:t>
    </dgm:pt>
    <dgm:pt modelId="{EE7DA70E-71B6-4408-956A-37D5399154F0}" type="pres">
      <dgm:prSet presAssocID="{E143CAAA-FD48-4DB4-9933-E382D88A9C97}" presName="diamond" presStyleLbl="bgShp" presStyleIdx="0" presStyleCnt="1"/>
      <dgm:spPr>
        <a:solidFill>
          <a:srgbClr val="C66934"/>
        </a:solidFill>
      </dgm:spPr>
      <dgm:t>
        <a:bodyPr/>
        <a:lstStyle/>
        <a:p>
          <a:endParaRPr lang="en-US"/>
        </a:p>
      </dgm:t>
    </dgm:pt>
    <dgm:pt modelId="{8D2A040C-669B-43F3-B925-9C3019E05E66}" type="pres">
      <dgm:prSet presAssocID="{E143CAAA-FD48-4DB4-9933-E382D88A9C97}" presName="quad1" presStyleLbl="node1" presStyleIdx="0" presStyleCnt="4">
        <dgm:presLayoutVars>
          <dgm:chMax val="0"/>
          <dgm:chPref val="0"/>
          <dgm:bulletEnabled val="1"/>
        </dgm:presLayoutVars>
      </dgm:prSet>
      <dgm:spPr/>
      <dgm:t>
        <a:bodyPr/>
        <a:lstStyle/>
        <a:p>
          <a:endParaRPr lang="en-US"/>
        </a:p>
      </dgm:t>
    </dgm:pt>
    <dgm:pt modelId="{53B62090-09FA-46C2-8532-73BED3D3A8EE}" type="pres">
      <dgm:prSet presAssocID="{E143CAAA-FD48-4DB4-9933-E382D88A9C97}" presName="quad2" presStyleLbl="node1" presStyleIdx="1" presStyleCnt="4">
        <dgm:presLayoutVars>
          <dgm:chMax val="0"/>
          <dgm:chPref val="0"/>
          <dgm:bulletEnabled val="1"/>
        </dgm:presLayoutVars>
      </dgm:prSet>
      <dgm:spPr/>
      <dgm:t>
        <a:bodyPr/>
        <a:lstStyle/>
        <a:p>
          <a:endParaRPr lang="en-US"/>
        </a:p>
      </dgm:t>
    </dgm:pt>
    <dgm:pt modelId="{83BDC3B4-249C-42A5-9A18-FB533AA16A33}" type="pres">
      <dgm:prSet presAssocID="{E143CAAA-FD48-4DB4-9933-E382D88A9C97}" presName="quad3" presStyleLbl="node1" presStyleIdx="2" presStyleCnt="4">
        <dgm:presLayoutVars>
          <dgm:chMax val="0"/>
          <dgm:chPref val="0"/>
          <dgm:bulletEnabled val="1"/>
        </dgm:presLayoutVars>
      </dgm:prSet>
      <dgm:spPr/>
      <dgm:t>
        <a:bodyPr/>
        <a:lstStyle/>
        <a:p>
          <a:endParaRPr lang="en-US"/>
        </a:p>
      </dgm:t>
    </dgm:pt>
    <dgm:pt modelId="{DC2E9F9F-F87E-4E5F-A204-4FC9CEBD2C67}" type="pres">
      <dgm:prSet presAssocID="{E143CAAA-FD48-4DB4-9933-E382D88A9C97}" presName="quad4" presStyleLbl="node1" presStyleIdx="3" presStyleCnt="4">
        <dgm:presLayoutVars>
          <dgm:chMax val="0"/>
          <dgm:chPref val="0"/>
          <dgm:bulletEnabled val="1"/>
        </dgm:presLayoutVars>
      </dgm:prSet>
      <dgm:spPr/>
      <dgm:t>
        <a:bodyPr/>
        <a:lstStyle/>
        <a:p>
          <a:endParaRPr lang="en-US"/>
        </a:p>
      </dgm:t>
    </dgm:pt>
  </dgm:ptLst>
  <dgm:cxnLst>
    <dgm:cxn modelId="{D076A0C5-19D1-41FD-B979-175CDEAAB3B8}" srcId="{E143CAAA-FD48-4DB4-9933-E382D88A9C97}" destId="{C849B1ED-4B77-4672-AF45-147B049CCE58}" srcOrd="0" destOrd="0" parTransId="{1B8A4537-09B6-45FA-87C9-374CBF9A13F5}" sibTransId="{81914552-4BF5-4C0B-82BC-75FC74722F19}"/>
    <dgm:cxn modelId="{0168879C-B96F-4693-A3CB-CD8530D74D11}" srcId="{E143CAAA-FD48-4DB4-9933-E382D88A9C97}" destId="{38DFCE44-7029-4ED1-BEAF-98D0CBD85AE5}" srcOrd="2" destOrd="0" parTransId="{67FF97AE-1650-4387-A7C2-615FB21E30AA}" sibTransId="{0B5E52AF-12FA-4F48-8940-9472B880A91E}"/>
    <dgm:cxn modelId="{62976491-AE32-43AB-829E-9A7CEA6108A6}" type="presOf" srcId="{E143CAAA-FD48-4DB4-9933-E382D88A9C97}" destId="{B432066F-4189-4544-8503-BC5499FA6578}" srcOrd="0" destOrd="0" presId="urn:microsoft.com/office/officeart/2005/8/layout/matrix3"/>
    <dgm:cxn modelId="{84FD44D2-C09C-49A3-925D-3456A418C59E}" type="presOf" srcId="{C849B1ED-4B77-4672-AF45-147B049CCE58}" destId="{8D2A040C-669B-43F3-B925-9C3019E05E66}" srcOrd="0" destOrd="0" presId="urn:microsoft.com/office/officeart/2005/8/layout/matrix3"/>
    <dgm:cxn modelId="{1AC70C98-6A5C-4E49-893A-2D99203777AE}" type="presOf" srcId="{5C10B6EF-1E53-41DF-924C-B29132AB491E}" destId="{53B62090-09FA-46C2-8532-73BED3D3A8EE}" srcOrd="0" destOrd="0" presId="urn:microsoft.com/office/officeart/2005/8/layout/matrix3"/>
    <dgm:cxn modelId="{8E8AAD6A-C0AB-48BB-B9FE-D420DF45EB46}" srcId="{E143CAAA-FD48-4DB4-9933-E382D88A9C97}" destId="{9DE71054-50C0-46B9-9F9B-B3CC288AE3BB}" srcOrd="3" destOrd="0" parTransId="{A2F82D92-5430-4C26-B2E8-6441FDB35714}" sibTransId="{2C19B8D3-00DA-4D46-A210-EF545FDFDF00}"/>
    <dgm:cxn modelId="{A5F653D1-6C80-4167-9B73-621A680D4E69}" srcId="{E143CAAA-FD48-4DB4-9933-E382D88A9C97}" destId="{5C10B6EF-1E53-41DF-924C-B29132AB491E}" srcOrd="1" destOrd="0" parTransId="{13539241-ADC0-46CD-96FE-BE4885E8700F}" sibTransId="{6873F97A-FD42-4E47-8687-AF962D4F5B1C}"/>
    <dgm:cxn modelId="{DC294399-65CE-4F60-976D-DF42A26E98BC}" type="presOf" srcId="{38DFCE44-7029-4ED1-BEAF-98D0CBD85AE5}" destId="{83BDC3B4-249C-42A5-9A18-FB533AA16A33}" srcOrd="0" destOrd="0" presId="urn:microsoft.com/office/officeart/2005/8/layout/matrix3"/>
    <dgm:cxn modelId="{1A0724D1-FFAB-4669-9594-8AF6E2DBDEA8}" type="presOf" srcId="{9DE71054-50C0-46B9-9F9B-B3CC288AE3BB}" destId="{DC2E9F9F-F87E-4E5F-A204-4FC9CEBD2C67}" srcOrd="0" destOrd="0" presId="urn:microsoft.com/office/officeart/2005/8/layout/matrix3"/>
    <dgm:cxn modelId="{B011B39A-AA23-47D2-9F71-9A1C0872B08D}" type="presParOf" srcId="{B432066F-4189-4544-8503-BC5499FA6578}" destId="{EE7DA70E-71B6-4408-956A-37D5399154F0}" srcOrd="0" destOrd="0" presId="urn:microsoft.com/office/officeart/2005/8/layout/matrix3"/>
    <dgm:cxn modelId="{95A5E32E-1162-4B15-A808-B5CF24396439}" type="presParOf" srcId="{B432066F-4189-4544-8503-BC5499FA6578}" destId="{8D2A040C-669B-43F3-B925-9C3019E05E66}" srcOrd="1" destOrd="0" presId="urn:microsoft.com/office/officeart/2005/8/layout/matrix3"/>
    <dgm:cxn modelId="{2F51612D-BC83-404B-B493-ABA58BB39AAF}" type="presParOf" srcId="{B432066F-4189-4544-8503-BC5499FA6578}" destId="{53B62090-09FA-46C2-8532-73BED3D3A8EE}" srcOrd="2" destOrd="0" presId="urn:microsoft.com/office/officeart/2005/8/layout/matrix3"/>
    <dgm:cxn modelId="{5C8AF212-3014-4EB6-A252-BE9563DA02DE}" type="presParOf" srcId="{B432066F-4189-4544-8503-BC5499FA6578}" destId="{83BDC3B4-249C-42A5-9A18-FB533AA16A33}" srcOrd="3" destOrd="0" presId="urn:microsoft.com/office/officeart/2005/8/layout/matrix3"/>
    <dgm:cxn modelId="{5382D3C6-EDB5-41AF-B7F4-C257AF0183D0}" type="presParOf" srcId="{B432066F-4189-4544-8503-BC5499FA6578}" destId="{DC2E9F9F-F87E-4E5F-A204-4FC9CEBD2C67}" srcOrd="4" destOrd="0" presId="urn:microsoft.com/office/officeart/2005/8/layout/matrix3"/>
  </dgm:cxnLst>
  <dgm:bg>
    <a:noFill/>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Tree>
</dsp:drawing>
</file>

<file path=xl/diagrams/layout1.xml><?xml version="1.0" encoding="utf-8"?>
<dgm:layoutDef xmlns:dgm="http://schemas.openxmlformats.org/drawingml/2006/diagram" xmlns:a="http://schemas.openxmlformats.org/drawingml/2006/main" uniqueId="urn:microsoft.com/office/officeart/2005/8/layout/matrix3">
  <dgm:title val=""/>
  <dgm:desc val=""/>
  <dgm:catLst>
    <dgm:cat type="matrix" pri="1000"/>
    <dgm:cat type="convert" pri="18000"/>
  </dgm:catLst>
  <dgm:sampData>
    <dgm:dataModel>
      <dgm:ptLst>
        <dgm:pt modelId="0" type="doc"/>
        <dgm:pt modelId="1">
          <dgm:prSet phldr="1"/>
        </dgm:pt>
        <dgm:pt modelId="2">
          <dgm:prSet phldr="1"/>
        </dgm:pt>
        <dgm:pt modelId="3">
          <dgm:prSet phldr="1"/>
        </dgm:pt>
        <dgm:pt modelId="4">
          <dgm:prSet phldr="1"/>
        </dgm:pt>
      </dgm:ptLst>
      <dgm:cxnLst>
        <dgm:cxn modelId="5" srcId="0" destId="1" srcOrd="0" destOrd="0"/>
        <dgm:cxn modelId="6" srcId="0" destId="2" srcOrd="1" destOrd="0"/>
        <dgm:cxn modelId="7" srcId="0" destId="3" srcOrd="0" destOrd="0"/>
        <dgm:cxn modelId="8" srcId="0" destId="4" srcOrd="1" destOrd="0"/>
      </dgm:cxnLst>
      <dgm:bg/>
      <dgm:whole/>
    </dgm:dataModel>
  </dgm:sampData>
  <dgm:styleData useDef="1">
    <dgm:dataModel>
      <dgm:ptLst/>
      <dgm:bg/>
      <dgm:whole/>
    </dgm:dataModel>
  </dgm:styleData>
  <dgm:clrData useDef="1">
    <dgm:dataModel>
      <dgm:ptLst/>
      <dgm:bg/>
      <dgm:whole/>
    </dgm:dataModel>
  </dgm:clrData>
  <dgm:layoutNode name="matrix">
    <dgm:varLst>
      <dgm:chMax val="1"/>
      <dgm:dir/>
      <dgm:resizeHandles val="exact"/>
    </dgm:varLst>
    <dgm:alg type="composite">
      <dgm:param type="ar" val="1"/>
    </dgm:alg>
    <dgm:shape xmlns:r="http://schemas.openxmlformats.org/officeDocument/2006/relationships" r:blip="">
      <dgm:adjLst/>
    </dgm:shape>
    <dgm:presOf/>
    <dgm:choose name="Name0">
      <dgm:if name="Name1" func="var" arg="dir" op="equ" val="norm">
        <dgm:constrLst>
          <dgm:constr type="w" for="ch" forName="diamond" refType="w"/>
          <dgm:constr type="h" for="ch" forName="diamond" refType="h"/>
          <dgm:constr type="w" for="ch" forName="quad1" refType="w" fact="0.39"/>
          <dgm:constr type="h" for="ch" forName="quad1" refType="h" fact="0.39"/>
          <dgm:constr type="ctrX" for="ch" forName="quad1" refType="w" fact="0.29"/>
          <dgm:constr type="ctrY" for="ch" forName="quad1" refType="h" fact="0.29"/>
          <dgm:constr type="w" for="ch" forName="quad2" refType="w" fact="0.39"/>
          <dgm:constr type="h" for="ch" forName="quad2" refType="h" fact="0.39"/>
          <dgm:constr type="ctrX" for="ch" forName="quad2" refType="w" fact="0.71"/>
          <dgm:constr type="ctrY" for="ch" forName="quad2" refType="h" fact="0.29"/>
          <dgm:constr type="w" for="ch" forName="quad3" refType="w" fact="0.39"/>
          <dgm:constr type="h" for="ch" forName="quad3" refType="h" fact="0.39"/>
          <dgm:constr type="ctrX" for="ch" forName="quad3" refType="w" fact="0.29"/>
          <dgm:constr type="ctrY" for="ch" forName="quad3" refType="h" fact="0.71"/>
          <dgm:constr type="w" for="ch" forName="quad4" refType="w" fact="0.39"/>
          <dgm:constr type="h" for="ch" forName="quad4" refType="h" fact="0.39"/>
          <dgm:constr type="ctrX" for="ch" forName="quad4" refType="w" fact="0.71"/>
          <dgm:constr type="ctrY" for="ch" forName="quad4" refType="h" fact="0.71"/>
          <dgm:constr type="primFontSz" for="des" ptType="node" op="equ" val="65"/>
        </dgm:constrLst>
      </dgm:if>
      <dgm:else name="Name2">
        <dgm:constrLst>
          <dgm:constr type="w" for="ch" forName="diamond" refType="w"/>
          <dgm:constr type="h" for="ch" forName="diamond" refType="h"/>
          <dgm:constr type="w" for="ch" forName="quad1" refType="w" fact="0.39"/>
          <dgm:constr type="h" for="ch" forName="quad1" refType="h" fact="0.39"/>
          <dgm:constr type="ctrX" for="ch" forName="quad1" refType="w" fact="0.71"/>
          <dgm:constr type="ctrY" for="ch" forName="quad1" refType="h" fact="0.29"/>
          <dgm:constr type="w" for="ch" forName="quad2" refType="w" fact="0.39"/>
          <dgm:constr type="h" for="ch" forName="quad2" refType="h" fact="0.39"/>
          <dgm:constr type="ctrX" for="ch" forName="quad2" refType="w" fact="0.29"/>
          <dgm:constr type="ctrY" for="ch" forName="quad2" refType="h" fact="0.29"/>
          <dgm:constr type="w" for="ch" forName="quad3" refType="w" fact="0.39"/>
          <dgm:constr type="h" for="ch" forName="quad3" refType="h" fact="0.39"/>
          <dgm:constr type="ctrX" for="ch" forName="quad3" refType="w" fact="0.71"/>
          <dgm:constr type="ctrY" for="ch" forName="quad3" refType="h" fact="0.71"/>
          <dgm:constr type="w" for="ch" forName="quad4" refType="w" fact="0.39"/>
          <dgm:constr type="h" for="ch" forName="quad4" refType="h" fact="0.39"/>
          <dgm:constr type="ctrX" for="ch" forName="quad4" refType="w" fact="0.29"/>
          <dgm:constr type="ctrY" for="ch" forName="quad4" refType="h" fact="0.71"/>
          <dgm:constr type="primFontSz" for="des" ptType="node" op="equ" val="65"/>
        </dgm:constrLst>
      </dgm:else>
    </dgm:choose>
    <dgm:ruleLst/>
    <dgm:choose name="Name3">
      <dgm:if name="Name4" axis="ch" ptType="node" func="cnt" op="gte" val="1">
        <dgm:layoutNode name="diamond" styleLbl="bgShp">
          <dgm:alg type="sp"/>
          <dgm:shape xmlns:r="http://schemas.openxmlformats.org/officeDocument/2006/relationships" type="diamond" r:blip="">
            <dgm:adjLst/>
          </dgm:shape>
          <dgm:presOf/>
          <dgm:constrLst>
            <dgm:constr type="w" refType="h" op="equ"/>
          </dgm:constrLst>
          <dgm:ruleLst/>
        </dgm:layoutNode>
        <dgm:layoutNode name="quad1">
          <dgm:varLst>
            <dgm:chMax val="0"/>
            <dgm:chPref val="0"/>
            <dgm:bulletEnabled val="1"/>
          </dgm:varLst>
          <dgm:alg type="tx"/>
          <dgm:shape xmlns:r="http://schemas.openxmlformats.org/officeDocument/2006/relationships" type="roundRect" r:blip="">
            <dgm:adjLst/>
          </dgm:shape>
          <dgm:presOf axis="ch desOrSelf" ptType="node node" st="1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quad2">
          <dgm:varLst>
            <dgm:chMax val="0"/>
            <dgm:chPref val="0"/>
            <dgm:bulletEnabled val="1"/>
          </dgm:varLst>
          <dgm:alg type="tx"/>
          <dgm:shape xmlns:r="http://schemas.openxmlformats.org/officeDocument/2006/relationships" type="roundRect" r:blip="">
            <dgm:adjLst/>
          </dgm:shape>
          <dgm:presOf axis="ch desOrSelf" ptType="node node" st="2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quad3">
          <dgm:varLst>
            <dgm:chMax val="0"/>
            <dgm:chPref val="0"/>
            <dgm:bulletEnabled val="1"/>
          </dgm:varLst>
          <dgm:alg type="tx"/>
          <dgm:shape xmlns:r="http://schemas.openxmlformats.org/officeDocument/2006/relationships" type="roundRect" r:blip="">
            <dgm:adjLst/>
          </dgm:shape>
          <dgm:presOf axis="ch desOrSelf" ptType="node node" st="3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quad4">
          <dgm:varLst>
            <dgm:chMax val="0"/>
            <dgm:chPref val="0"/>
            <dgm:bulletEnabled val="1"/>
          </dgm:varLst>
          <dgm:alg type="tx"/>
          <dgm:shape xmlns:r="http://schemas.openxmlformats.org/officeDocument/2006/relationships" type="roundRect" r:blip="">
            <dgm:adjLst/>
          </dgm:shape>
          <dgm:presOf axis="ch desOrSelf" ptType="node node" st="4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5"/>
    </dgm:choose>
  </dgm:layoutNode>
</dgm:layoutDef>
</file>

<file path=xl/diagrams/layout2.xml><?xml version="1.0" encoding="utf-8"?>
<dgm:layoutDef xmlns:dgm="http://schemas.openxmlformats.org/drawingml/2006/diagram" xmlns:a="http://schemas.openxmlformats.org/drawingml/2006/main" uniqueId="urn:microsoft.com/office/officeart/2005/8/layout/matrix3">
  <dgm:title val=""/>
  <dgm:desc val=""/>
  <dgm:catLst>
    <dgm:cat type="matrix" pri="1000"/>
    <dgm:cat type="convert" pri="18000"/>
  </dgm:catLst>
  <dgm:sampData>
    <dgm:dataModel>
      <dgm:ptLst>
        <dgm:pt modelId="0" type="doc"/>
        <dgm:pt modelId="1">
          <dgm:prSet phldr="1"/>
        </dgm:pt>
        <dgm:pt modelId="2">
          <dgm:prSet phldr="1"/>
        </dgm:pt>
        <dgm:pt modelId="3">
          <dgm:prSet phldr="1"/>
        </dgm:pt>
        <dgm:pt modelId="4">
          <dgm:prSet phldr="1"/>
        </dgm:pt>
      </dgm:ptLst>
      <dgm:cxnLst>
        <dgm:cxn modelId="5" srcId="0" destId="1" srcOrd="0" destOrd="0"/>
        <dgm:cxn modelId="6" srcId="0" destId="2" srcOrd="1" destOrd="0"/>
        <dgm:cxn modelId="7" srcId="0" destId="3" srcOrd="0" destOrd="0"/>
        <dgm:cxn modelId="8" srcId="0" destId="4" srcOrd="1" destOrd="0"/>
      </dgm:cxnLst>
      <dgm:bg/>
      <dgm:whole/>
    </dgm:dataModel>
  </dgm:sampData>
  <dgm:styleData useDef="1">
    <dgm:dataModel>
      <dgm:ptLst/>
      <dgm:bg/>
      <dgm:whole/>
    </dgm:dataModel>
  </dgm:styleData>
  <dgm:clrData useDef="1">
    <dgm:dataModel>
      <dgm:ptLst/>
      <dgm:bg/>
      <dgm:whole/>
    </dgm:dataModel>
  </dgm:clrData>
  <dgm:layoutNode name="matrix">
    <dgm:varLst>
      <dgm:chMax val="1"/>
      <dgm:dir/>
      <dgm:resizeHandles val="exact"/>
    </dgm:varLst>
    <dgm:alg type="composite">
      <dgm:param type="ar" val="1"/>
    </dgm:alg>
    <dgm:shape xmlns:r="http://schemas.openxmlformats.org/officeDocument/2006/relationships" r:blip="">
      <dgm:adjLst/>
    </dgm:shape>
    <dgm:presOf/>
    <dgm:choose name="Name0">
      <dgm:if name="Name1" func="var" arg="dir" op="equ" val="norm">
        <dgm:constrLst>
          <dgm:constr type="w" for="ch" forName="diamond" refType="w"/>
          <dgm:constr type="h" for="ch" forName="diamond" refType="h"/>
          <dgm:constr type="w" for="ch" forName="quad1" refType="w" fact="0.39"/>
          <dgm:constr type="h" for="ch" forName="quad1" refType="h" fact="0.39"/>
          <dgm:constr type="ctrX" for="ch" forName="quad1" refType="w" fact="0.29"/>
          <dgm:constr type="ctrY" for="ch" forName="quad1" refType="h" fact="0.29"/>
          <dgm:constr type="w" for="ch" forName="quad2" refType="w" fact="0.39"/>
          <dgm:constr type="h" for="ch" forName="quad2" refType="h" fact="0.39"/>
          <dgm:constr type="ctrX" for="ch" forName="quad2" refType="w" fact="0.71"/>
          <dgm:constr type="ctrY" for="ch" forName="quad2" refType="h" fact="0.29"/>
          <dgm:constr type="w" for="ch" forName="quad3" refType="w" fact="0.39"/>
          <dgm:constr type="h" for="ch" forName="quad3" refType="h" fact="0.39"/>
          <dgm:constr type="ctrX" for="ch" forName="quad3" refType="w" fact="0.29"/>
          <dgm:constr type="ctrY" for="ch" forName="quad3" refType="h" fact="0.71"/>
          <dgm:constr type="w" for="ch" forName="quad4" refType="w" fact="0.39"/>
          <dgm:constr type="h" for="ch" forName="quad4" refType="h" fact="0.39"/>
          <dgm:constr type="ctrX" for="ch" forName="quad4" refType="w" fact="0.71"/>
          <dgm:constr type="ctrY" for="ch" forName="quad4" refType="h" fact="0.71"/>
          <dgm:constr type="primFontSz" for="des" ptType="node" op="equ" val="65"/>
        </dgm:constrLst>
      </dgm:if>
      <dgm:else name="Name2">
        <dgm:constrLst>
          <dgm:constr type="w" for="ch" forName="diamond" refType="w"/>
          <dgm:constr type="h" for="ch" forName="diamond" refType="h"/>
          <dgm:constr type="w" for="ch" forName="quad1" refType="w" fact="0.39"/>
          <dgm:constr type="h" for="ch" forName="quad1" refType="h" fact="0.39"/>
          <dgm:constr type="ctrX" for="ch" forName="quad1" refType="w" fact="0.71"/>
          <dgm:constr type="ctrY" for="ch" forName="quad1" refType="h" fact="0.29"/>
          <dgm:constr type="w" for="ch" forName="quad2" refType="w" fact="0.39"/>
          <dgm:constr type="h" for="ch" forName="quad2" refType="h" fact="0.39"/>
          <dgm:constr type="ctrX" for="ch" forName="quad2" refType="w" fact="0.29"/>
          <dgm:constr type="ctrY" for="ch" forName="quad2" refType="h" fact="0.29"/>
          <dgm:constr type="w" for="ch" forName="quad3" refType="w" fact="0.39"/>
          <dgm:constr type="h" for="ch" forName="quad3" refType="h" fact="0.39"/>
          <dgm:constr type="ctrX" for="ch" forName="quad3" refType="w" fact="0.71"/>
          <dgm:constr type="ctrY" for="ch" forName="quad3" refType="h" fact="0.71"/>
          <dgm:constr type="w" for="ch" forName="quad4" refType="w" fact="0.39"/>
          <dgm:constr type="h" for="ch" forName="quad4" refType="h" fact="0.39"/>
          <dgm:constr type="ctrX" for="ch" forName="quad4" refType="w" fact="0.29"/>
          <dgm:constr type="ctrY" for="ch" forName="quad4" refType="h" fact="0.71"/>
          <dgm:constr type="primFontSz" for="des" ptType="node" op="equ" val="65"/>
        </dgm:constrLst>
      </dgm:else>
    </dgm:choose>
    <dgm:ruleLst/>
    <dgm:choose name="Name3">
      <dgm:if name="Name4" axis="ch" ptType="node" func="cnt" op="gte" val="1">
        <dgm:layoutNode name="diamond" styleLbl="bgShp">
          <dgm:alg type="sp"/>
          <dgm:shape xmlns:r="http://schemas.openxmlformats.org/officeDocument/2006/relationships" type="diamond" r:blip="">
            <dgm:adjLst/>
          </dgm:shape>
          <dgm:presOf/>
          <dgm:constrLst>
            <dgm:constr type="w" refType="h" op="equ"/>
          </dgm:constrLst>
          <dgm:ruleLst/>
        </dgm:layoutNode>
        <dgm:layoutNode name="quad1">
          <dgm:varLst>
            <dgm:chMax val="0"/>
            <dgm:chPref val="0"/>
            <dgm:bulletEnabled val="1"/>
          </dgm:varLst>
          <dgm:alg type="tx"/>
          <dgm:shape xmlns:r="http://schemas.openxmlformats.org/officeDocument/2006/relationships" type="roundRect" r:blip="">
            <dgm:adjLst/>
          </dgm:shape>
          <dgm:presOf axis="ch desOrSelf" ptType="node node" st="1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quad2">
          <dgm:varLst>
            <dgm:chMax val="0"/>
            <dgm:chPref val="0"/>
            <dgm:bulletEnabled val="1"/>
          </dgm:varLst>
          <dgm:alg type="tx"/>
          <dgm:shape xmlns:r="http://schemas.openxmlformats.org/officeDocument/2006/relationships" type="roundRect" r:blip="">
            <dgm:adjLst/>
          </dgm:shape>
          <dgm:presOf axis="ch desOrSelf" ptType="node node" st="2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quad3">
          <dgm:varLst>
            <dgm:chMax val="0"/>
            <dgm:chPref val="0"/>
            <dgm:bulletEnabled val="1"/>
          </dgm:varLst>
          <dgm:alg type="tx"/>
          <dgm:shape xmlns:r="http://schemas.openxmlformats.org/officeDocument/2006/relationships" type="roundRect" r:blip="">
            <dgm:adjLst/>
          </dgm:shape>
          <dgm:presOf axis="ch desOrSelf" ptType="node node" st="3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quad4">
          <dgm:varLst>
            <dgm:chMax val="0"/>
            <dgm:chPref val="0"/>
            <dgm:bulletEnabled val="1"/>
          </dgm:varLst>
          <dgm:alg type="tx"/>
          <dgm:shape xmlns:r="http://schemas.openxmlformats.org/officeDocument/2006/relationships" type="roundRect" r:blip="">
            <dgm:adjLst/>
          </dgm:shape>
          <dgm:presOf axis="ch desOrSelf" ptType="node node" st="4 1" cnt="1 0"/>
          <dgm:constrLst>
            <dgm:constr type="w" refType="h" op="equ"/>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5"/>
    </dgm:choos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0.xml"/></Relationships>
</file>

<file path=xl/drawings/_rels/drawing23.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2.jpe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4.xml.rels><?xml version="1.0" encoding="UTF-8" standalone="yes"?>
<Relationships xmlns="http://schemas.openxmlformats.org/package/2006/relationships"><Relationship Id="rId3" Type="http://schemas.openxmlformats.org/officeDocument/2006/relationships/diagramQuickStyle" Target="../diagrams/quickStyle2.xml"/><Relationship Id="rId7" Type="http://schemas.openxmlformats.org/officeDocument/2006/relationships/image" Target="../media/image1.jpeg"/><Relationship Id="rId2" Type="http://schemas.openxmlformats.org/officeDocument/2006/relationships/diagramLayout" Target="../diagrams/layout2.xml"/><Relationship Id="rId1" Type="http://schemas.openxmlformats.org/officeDocument/2006/relationships/diagramData" Target="../diagrams/data2.xml"/><Relationship Id="rId6" Type="http://schemas.openxmlformats.org/officeDocument/2006/relationships/chart" Target="../charts/chart11.xml"/><Relationship Id="rId5" Type="http://schemas.microsoft.com/office/2007/relationships/diagramDrawing" Target="../diagrams/drawing2.xml"/><Relationship Id="rId4" Type="http://schemas.openxmlformats.org/officeDocument/2006/relationships/diagramColors" Target="../diagrams/colors2.xml"/></Relationships>
</file>

<file path=xl/drawings/_rels/drawing2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13.xml"/><Relationship Id="rId1" Type="http://schemas.openxmlformats.org/officeDocument/2006/relationships/chart" Target="../charts/chart12.xml"/></Relationships>
</file>

<file path=xl/drawings/_rels/drawing2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107154</xdr:colOff>
      <xdr:row>3</xdr:row>
      <xdr:rowOff>0</xdr:rowOff>
    </xdr:from>
    <xdr:to>
      <xdr:col>1</xdr:col>
      <xdr:colOff>1004200</xdr:colOff>
      <xdr:row>9</xdr:row>
      <xdr:rowOff>253260</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rot="16200000">
          <a:off x="-1392609" y="2273670"/>
          <a:ext cx="4039447" cy="8970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1354666</xdr:colOff>
      <xdr:row>3</xdr:row>
      <xdr:rowOff>300833</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74083" y="740833"/>
          <a:ext cx="1354666" cy="3008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15083</xdr:colOff>
      <xdr:row>9</xdr:row>
      <xdr:rowOff>116417</xdr:rowOff>
    </xdr:from>
    <xdr:to>
      <xdr:col>4</xdr:col>
      <xdr:colOff>3958165</xdr:colOff>
      <xdr:row>27</xdr:row>
      <xdr:rowOff>127000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275158</xdr:colOff>
      <xdr:row>2</xdr:row>
      <xdr:rowOff>95250</xdr:rowOff>
    </xdr:from>
    <xdr:to>
      <xdr:col>1</xdr:col>
      <xdr:colOff>1172204</xdr:colOff>
      <xdr:row>15</xdr:row>
      <xdr:rowOff>81280</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21960" y="2301451"/>
          <a:ext cx="4039447" cy="89704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31751</xdr:colOff>
      <xdr:row>3</xdr:row>
      <xdr:rowOff>0</xdr:rowOff>
    </xdr:from>
    <xdr:to>
      <xdr:col>2</xdr:col>
      <xdr:colOff>1322917</xdr:colOff>
      <xdr:row>3</xdr:row>
      <xdr:rowOff>300833</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05834" y="740833"/>
          <a:ext cx="1354666" cy="3008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31750</xdr:colOff>
      <xdr:row>9</xdr:row>
      <xdr:rowOff>127001</xdr:rowOff>
    </xdr:from>
    <xdr:to>
      <xdr:col>4</xdr:col>
      <xdr:colOff>4878916</xdr:colOff>
      <xdr:row>25</xdr:row>
      <xdr:rowOff>31751</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264575</xdr:colOff>
      <xdr:row>2</xdr:row>
      <xdr:rowOff>95250</xdr:rowOff>
    </xdr:from>
    <xdr:to>
      <xdr:col>1</xdr:col>
      <xdr:colOff>1161621</xdr:colOff>
      <xdr:row>16</xdr:row>
      <xdr:rowOff>7197</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32543" y="2301451"/>
          <a:ext cx="4039447" cy="89704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xdr:colOff>
      <xdr:row>2</xdr:row>
      <xdr:rowOff>105832</xdr:rowOff>
    </xdr:from>
    <xdr:to>
      <xdr:col>2</xdr:col>
      <xdr:colOff>1280583</xdr:colOff>
      <xdr:row>3</xdr:row>
      <xdr:rowOff>300832</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74084" y="740832"/>
          <a:ext cx="1354666" cy="30083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89959</xdr:colOff>
      <xdr:row>10</xdr:row>
      <xdr:rowOff>84666</xdr:rowOff>
    </xdr:from>
    <xdr:to>
      <xdr:col>4</xdr:col>
      <xdr:colOff>4423834</xdr:colOff>
      <xdr:row>26</xdr:row>
      <xdr:rowOff>137583</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211660</xdr:colOff>
      <xdr:row>2</xdr:row>
      <xdr:rowOff>95251</xdr:rowOff>
    </xdr:from>
    <xdr:to>
      <xdr:col>1</xdr:col>
      <xdr:colOff>1108706</xdr:colOff>
      <xdr:row>16</xdr:row>
      <xdr:rowOff>113031</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85458" y="2343785"/>
          <a:ext cx="4039447" cy="89704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42336</xdr:colOff>
      <xdr:row>2</xdr:row>
      <xdr:rowOff>95250</xdr:rowOff>
    </xdr:from>
    <xdr:to>
      <xdr:col>2</xdr:col>
      <xdr:colOff>1291168</xdr:colOff>
      <xdr:row>3</xdr:row>
      <xdr:rowOff>290250</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16419" y="730250"/>
          <a:ext cx="1354666" cy="30083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137584</xdr:colOff>
      <xdr:row>10</xdr:row>
      <xdr:rowOff>182561</xdr:rowOff>
    </xdr:from>
    <xdr:to>
      <xdr:col>5</xdr:col>
      <xdr:colOff>102656</xdr:colOff>
      <xdr:row>30</xdr:row>
      <xdr:rowOff>84666</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211660</xdr:colOff>
      <xdr:row>2</xdr:row>
      <xdr:rowOff>95250</xdr:rowOff>
    </xdr:from>
    <xdr:to>
      <xdr:col>1</xdr:col>
      <xdr:colOff>1108706</xdr:colOff>
      <xdr:row>12</xdr:row>
      <xdr:rowOff>7197</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85458" y="2301451"/>
          <a:ext cx="4039447" cy="89704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31749</xdr:colOff>
      <xdr:row>2</xdr:row>
      <xdr:rowOff>95251</xdr:rowOff>
    </xdr:from>
    <xdr:to>
      <xdr:col>2</xdr:col>
      <xdr:colOff>1238248</xdr:colOff>
      <xdr:row>3</xdr:row>
      <xdr:rowOff>290251</xdr:rowOff>
    </xdr:to>
    <xdr:pic>
      <xdr:nvPicPr>
        <xdr:cNvPr id="3" name="Picture 2" descr="logo_hires.jpg"/>
        <xdr:cNvPicPr>
          <a:picLocks noChangeAspect="1"/>
        </xdr:cNvPicPr>
      </xdr:nvPicPr>
      <xdr:blipFill>
        <a:blip xmlns:r="http://schemas.openxmlformats.org/officeDocument/2006/relationships" r:embed="rId1" cstate="print"/>
        <a:stretch>
          <a:fillRect/>
        </a:stretch>
      </xdr:blipFill>
      <xdr:spPr>
        <a:xfrm>
          <a:off x="31749" y="730251"/>
          <a:ext cx="1354666" cy="30083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139095</xdr:colOff>
      <xdr:row>10</xdr:row>
      <xdr:rowOff>1</xdr:rowOff>
    </xdr:from>
    <xdr:to>
      <xdr:col>13</xdr:col>
      <xdr:colOff>65013</xdr:colOff>
      <xdr:row>27</xdr:row>
      <xdr:rowOff>111881</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179911</xdr:colOff>
      <xdr:row>2</xdr:row>
      <xdr:rowOff>95250</xdr:rowOff>
    </xdr:from>
    <xdr:to>
      <xdr:col>1</xdr:col>
      <xdr:colOff>1076957</xdr:colOff>
      <xdr:row>10</xdr:row>
      <xdr:rowOff>102447</xdr:rowOff>
    </xdr:to>
    <xdr:pic>
      <xdr:nvPicPr>
        <xdr:cNvPr id="3" name="Picture 2" descr="logo_hires.jpg"/>
        <xdr:cNvPicPr>
          <a:picLocks noChangeAspect="1"/>
        </xdr:cNvPicPr>
      </xdr:nvPicPr>
      <xdr:blipFill>
        <a:blip xmlns:r="http://schemas.openxmlformats.org/officeDocument/2006/relationships" r:embed="rId2" cstate="print"/>
        <a:stretch>
          <a:fillRect/>
        </a:stretch>
      </xdr:blipFill>
      <xdr:spPr>
        <a:xfrm rot="16200000">
          <a:off x="-1338373" y="2301451"/>
          <a:ext cx="4039447" cy="897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31748</xdr:colOff>
      <xdr:row>3</xdr:row>
      <xdr:rowOff>1</xdr:rowOff>
    </xdr:from>
    <xdr:to>
      <xdr:col>2</xdr:col>
      <xdr:colOff>1312330</xdr:colOff>
      <xdr:row>3</xdr:row>
      <xdr:rowOff>300834</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05831" y="740834"/>
          <a:ext cx="1354666" cy="300833"/>
        </a:xfrm>
        <a:prstGeom prst="rect">
          <a:avLst/>
        </a:prstGeom>
      </xdr:spPr>
    </xdr:pic>
    <xdr:clientData/>
  </xdr:twoCellAnchor>
</xdr:wsDr>
</file>

<file path=xl/drawings/drawing20.xml><?xml version="1.0" encoding="utf-8"?>
<c:userShapes xmlns:c="http://schemas.openxmlformats.org/drawingml/2006/chart">
  <cdr:relSizeAnchor xmlns:cdr="http://schemas.openxmlformats.org/drawingml/2006/chartDrawing">
    <cdr:from>
      <cdr:x>0.20419</cdr:x>
      <cdr:y>0.01703</cdr:y>
    </cdr:from>
    <cdr:to>
      <cdr:x>0.82236</cdr:x>
      <cdr:y>0.11922</cdr:y>
    </cdr:to>
    <cdr:sp macro="" textlink="">
      <cdr:nvSpPr>
        <cdr:cNvPr id="2050" name="Text Box 2"/>
        <cdr:cNvSpPr txBox="1">
          <a:spLocks xmlns:a="http://schemas.openxmlformats.org/drawingml/2006/main" noChangeArrowheads="1"/>
        </cdr:cNvSpPr>
      </cdr:nvSpPr>
      <cdr:spPr bwMode="auto">
        <a:xfrm xmlns:a="http://schemas.openxmlformats.org/drawingml/2006/main">
          <a:off x="1082650" y="74085"/>
          <a:ext cx="3277685" cy="44450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US" sz="1000" b="1" i="0" u="none" strike="noStrike" baseline="0">
              <a:solidFill>
                <a:srgbClr val="000000"/>
              </a:solidFill>
              <a:latin typeface="Arial"/>
              <a:cs typeface="Arial"/>
            </a:rPr>
            <a:t>Percent of Pre-Docket Meetings Where Information from the MHC Team Member/Agency is </a:t>
          </a:r>
          <a:r>
            <a:rPr lang="en-US" sz="1000" b="1" i="0" u="sng" strike="noStrike" baseline="0">
              <a:solidFill>
                <a:srgbClr val="000000"/>
              </a:solidFill>
              <a:latin typeface="Arial"/>
              <a:cs typeface="Arial"/>
            </a:rPr>
            <a:t>Missing</a:t>
          </a:r>
          <a:endParaRPr lang="en-US" sz="1075" b="1" i="0" u="none" strike="noStrike" baseline="0">
            <a:solidFill>
              <a:srgbClr val="000000"/>
            </a:solidFill>
            <a:latin typeface="Arial"/>
            <a:cs typeface="Arial"/>
          </a:endParaRPr>
        </a:p>
      </cdr:txBody>
    </cdr:sp>
  </cdr:relSizeAnchor>
</c:userShapes>
</file>

<file path=xl/drawings/drawing21.xml><?xml version="1.0" encoding="utf-8"?>
<xdr:wsDr xmlns:xdr="http://schemas.openxmlformats.org/drawingml/2006/spreadsheetDrawing" xmlns:a="http://schemas.openxmlformats.org/drawingml/2006/main">
  <xdr:twoCellAnchor editAs="oneCell">
    <xdr:from>
      <xdr:col>1</xdr:col>
      <xdr:colOff>84669</xdr:colOff>
      <xdr:row>2</xdr:row>
      <xdr:rowOff>95250</xdr:rowOff>
    </xdr:from>
    <xdr:to>
      <xdr:col>2</xdr:col>
      <xdr:colOff>1270002</xdr:colOff>
      <xdr:row>3</xdr:row>
      <xdr:rowOff>290250</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48169" y="730250"/>
          <a:ext cx="1354666" cy="30083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3</xdr:col>
      <xdr:colOff>624416</xdr:colOff>
      <xdr:row>11</xdr:row>
      <xdr:rowOff>145521</xdr:rowOff>
    </xdr:from>
    <xdr:to>
      <xdr:col>4</xdr:col>
      <xdr:colOff>3915833</xdr:colOff>
      <xdr:row>23</xdr:row>
      <xdr:rowOff>116417</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243409</xdr:colOff>
      <xdr:row>2</xdr:row>
      <xdr:rowOff>95250</xdr:rowOff>
    </xdr:from>
    <xdr:to>
      <xdr:col>1</xdr:col>
      <xdr:colOff>1140455</xdr:colOff>
      <xdr:row>9</xdr:row>
      <xdr:rowOff>176530</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53709" y="2301451"/>
          <a:ext cx="4039447" cy="89704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7</xdr:col>
      <xdr:colOff>465666</xdr:colOff>
      <xdr:row>7</xdr:row>
      <xdr:rowOff>105834</xdr:rowOff>
    </xdr:from>
    <xdr:to>
      <xdr:col>13</xdr:col>
      <xdr:colOff>362379</xdr:colOff>
      <xdr:row>8</xdr:row>
      <xdr:rowOff>190500</xdr:rowOff>
    </xdr:to>
    <xdr:grpSp>
      <xdr:nvGrpSpPr>
        <xdr:cNvPr id="15" name="Group 14"/>
        <xdr:cNvGrpSpPr/>
      </xdr:nvGrpSpPr>
      <xdr:grpSpPr>
        <a:xfrm>
          <a:off x="4307416" y="2688167"/>
          <a:ext cx="2542546" cy="2349500"/>
          <a:chOff x="11578167" y="3206750"/>
          <a:chExt cx="2905026" cy="2244224"/>
        </a:xfrm>
      </xdr:grpSpPr>
      <xdr:graphicFrame macro="">
        <xdr:nvGraphicFramePr>
          <xdr:cNvPr id="9" name="Diagram 8"/>
          <xdr:cNvGraphicFramePr/>
        </xdr:nvGraphicFramePr>
        <xdr:xfrm>
          <a:off x="11609917" y="3206750"/>
          <a:ext cx="2831042" cy="1957918"/>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sp macro="" textlink="">
        <xdr:nvSpPr>
          <xdr:cNvPr id="10" name="TextBox 9"/>
          <xdr:cNvSpPr txBox="1"/>
        </xdr:nvSpPr>
        <xdr:spPr>
          <a:xfrm>
            <a:off x="11578167" y="5196417"/>
            <a:ext cx="2905026"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Risk-Need-Responsivity (RNR) Quadrant</a:t>
            </a:r>
          </a:p>
        </xdr:txBody>
      </xdr:sp>
      <xdr:sp macro="" textlink="">
        <xdr:nvSpPr>
          <xdr:cNvPr id="11" name="TextBox 10"/>
          <xdr:cNvSpPr txBox="1"/>
        </xdr:nvSpPr>
        <xdr:spPr>
          <a:xfrm>
            <a:off x="11723906" y="3577167"/>
            <a:ext cx="341632"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#2</a:t>
            </a:r>
          </a:p>
        </xdr:txBody>
      </xdr:sp>
      <xdr:sp macro="" textlink="">
        <xdr:nvSpPr>
          <xdr:cNvPr id="12" name="TextBox 11"/>
          <xdr:cNvSpPr txBox="1"/>
        </xdr:nvSpPr>
        <xdr:spPr>
          <a:xfrm>
            <a:off x="11746878" y="4491567"/>
            <a:ext cx="341632"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#1</a:t>
            </a:r>
          </a:p>
        </xdr:txBody>
      </xdr:sp>
      <xdr:sp macro="" textlink="">
        <xdr:nvSpPr>
          <xdr:cNvPr id="13" name="TextBox 12"/>
          <xdr:cNvSpPr txBox="1"/>
        </xdr:nvSpPr>
        <xdr:spPr>
          <a:xfrm>
            <a:off x="13962592" y="4527550"/>
            <a:ext cx="341632"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#3</a:t>
            </a:r>
          </a:p>
        </xdr:txBody>
      </xdr:sp>
      <xdr:sp macro="" textlink="">
        <xdr:nvSpPr>
          <xdr:cNvPr id="14" name="TextBox 13"/>
          <xdr:cNvSpPr txBox="1"/>
        </xdr:nvSpPr>
        <xdr:spPr>
          <a:xfrm>
            <a:off x="13977408" y="3579283"/>
            <a:ext cx="341632"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#4</a:t>
            </a:r>
          </a:p>
        </xdr:txBody>
      </xdr:sp>
    </xdr:grpSp>
    <xdr:clientData/>
  </xdr:twoCellAnchor>
  <xdr:twoCellAnchor editAs="oneCell">
    <xdr:from>
      <xdr:col>1</xdr:col>
      <xdr:colOff>42332</xdr:colOff>
      <xdr:row>3</xdr:row>
      <xdr:rowOff>0</xdr:rowOff>
    </xdr:from>
    <xdr:to>
      <xdr:col>1</xdr:col>
      <xdr:colOff>1396998</xdr:colOff>
      <xdr:row>3</xdr:row>
      <xdr:rowOff>300833</xdr:rowOff>
    </xdr:to>
    <xdr:pic>
      <xdr:nvPicPr>
        <xdr:cNvPr id="16" name="Picture 15" descr="logo_hires.jpg"/>
        <xdr:cNvPicPr>
          <a:picLocks noChangeAspect="1"/>
        </xdr:cNvPicPr>
      </xdr:nvPicPr>
      <xdr:blipFill>
        <a:blip xmlns:r="http://schemas.openxmlformats.org/officeDocument/2006/relationships" r:embed="rId6" cstate="print"/>
        <a:stretch>
          <a:fillRect/>
        </a:stretch>
      </xdr:blipFill>
      <xdr:spPr>
        <a:xfrm>
          <a:off x="105832" y="740833"/>
          <a:ext cx="1354666" cy="30083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7</xdr:col>
      <xdr:colOff>416725</xdr:colOff>
      <xdr:row>4</xdr:row>
      <xdr:rowOff>1130148</xdr:rowOff>
    </xdr:from>
    <xdr:to>
      <xdr:col>13</xdr:col>
      <xdr:colOff>362118</xdr:colOff>
      <xdr:row>15</xdr:row>
      <xdr:rowOff>130969</xdr:rowOff>
    </xdr:to>
    <xdr:grpSp>
      <xdr:nvGrpSpPr>
        <xdr:cNvPr id="11" name="Group 10"/>
        <xdr:cNvGrpSpPr/>
      </xdr:nvGrpSpPr>
      <xdr:grpSpPr>
        <a:xfrm>
          <a:off x="4565392" y="2061481"/>
          <a:ext cx="2347809" cy="2292238"/>
          <a:chOff x="4328796" y="2143125"/>
          <a:chExt cx="3771210" cy="2233897"/>
        </a:xfrm>
      </xdr:grpSpPr>
      <xdr:grpSp>
        <xdr:nvGrpSpPr>
          <xdr:cNvPr id="10" name="Group 9"/>
          <xdr:cNvGrpSpPr/>
        </xdr:nvGrpSpPr>
        <xdr:grpSpPr>
          <a:xfrm>
            <a:off x="4328796" y="2143125"/>
            <a:ext cx="3730413" cy="2233897"/>
            <a:chOff x="4328796" y="2143125"/>
            <a:chExt cx="3730413" cy="2233897"/>
          </a:xfrm>
        </xdr:grpSpPr>
        <xdr:graphicFrame macro="">
          <xdr:nvGraphicFramePr>
            <xdr:cNvPr id="4" name="Diagram 3"/>
            <xdr:cNvGraphicFramePr/>
          </xdr:nvGraphicFramePr>
          <xdr:xfrm>
            <a:off x="5228167" y="2143125"/>
            <a:ext cx="2831042" cy="1957918"/>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sp macro="" textlink="">
          <xdr:nvSpPr>
            <xdr:cNvPr id="5" name="TextBox 4"/>
            <xdr:cNvSpPr txBox="1"/>
          </xdr:nvSpPr>
          <xdr:spPr>
            <a:xfrm>
              <a:off x="4328796" y="4132792"/>
              <a:ext cx="3501884" cy="2442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b="1">
                  <a:latin typeface="Arial" pitchFamily="34" charset="0"/>
                  <a:cs typeface="Arial" pitchFamily="34" charset="0"/>
                </a:rPr>
                <a:t>Risk-Need-Responsivity (RNR) Quadrant</a:t>
              </a:r>
            </a:p>
          </xdr:txBody>
        </xdr:sp>
      </xdr:grpSp>
      <xdr:sp macro="" textlink="">
        <xdr:nvSpPr>
          <xdr:cNvPr id="6" name="TextBox 5"/>
          <xdr:cNvSpPr txBox="1"/>
        </xdr:nvSpPr>
        <xdr:spPr>
          <a:xfrm>
            <a:off x="4980461" y="2513542"/>
            <a:ext cx="3416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#2</a:t>
            </a:r>
          </a:p>
        </xdr:txBody>
      </xdr:sp>
      <xdr:sp macro="" textlink="">
        <xdr:nvSpPr>
          <xdr:cNvPr id="7" name="TextBox 6"/>
          <xdr:cNvSpPr txBox="1"/>
        </xdr:nvSpPr>
        <xdr:spPr>
          <a:xfrm>
            <a:off x="4939277" y="3427942"/>
            <a:ext cx="3416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#1</a:t>
            </a:r>
          </a:p>
        </xdr:txBody>
      </xdr:sp>
      <xdr:sp macro="" textlink="">
        <xdr:nvSpPr>
          <xdr:cNvPr id="8" name="TextBox 7"/>
          <xdr:cNvSpPr txBox="1"/>
        </xdr:nvSpPr>
        <xdr:spPr>
          <a:xfrm>
            <a:off x="7682540" y="3463926"/>
            <a:ext cx="341633"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#3</a:t>
            </a:r>
          </a:p>
        </xdr:txBody>
      </xdr:sp>
      <xdr:sp macro="" textlink="">
        <xdr:nvSpPr>
          <xdr:cNvPr id="9" name="TextBox 8"/>
          <xdr:cNvSpPr txBox="1"/>
        </xdr:nvSpPr>
        <xdr:spPr>
          <a:xfrm>
            <a:off x="7758373" y="2515658"/>
            <a:ext cx="341633"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b="1">
                <a:latin typeface="Arial" pitchFamily="34" charset="0"/>
                <a:cs typeface="Arial" pitchFamily="34" charset="0"/>
              </a:rPr>
              <a:t>#4</a:t>
            </a:r>
          </a:p>
        </xdr:txBody>
      </xdr:sp>
    </xdr:grpSp>
    <xdr:clientData/>
  </xdr:twoCellAnchor>
  <xdr:twoCellAnchor>
    <xdr:from>
      <xdr:col>3</xdr:col>
      <xdr:colOff>0</xdr:colOff>
      <xdr:row>26</xdr:row>
      <xdr:rowOff>0</xdr:rowOff>
    </xdr:from>
    <xdr:to>
      <xdr:col>14</xdr:col>
      <xdr:colOff>116418</xdr:colOff>
      <xdr:row>41</xdr:row>
      <xdr:rowOff>13826</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253992</xdr:colOff>
      <xdr:row>2</xdr:row>
      <xdr:rowOff>95250</xdr:rowOff>
    </xdr:from>
    <xdr:to>
      <xdr:col>1</xdr:col>
      <xdr:colOff>1151038</xdr:colOff>
      <xdr:row>18</xdr:row>
      <xdr:rowOff>60114</xdr:rowOff>
    </xdr:to>
    <xdr:pic>
      <xdr:nvPicPr>
        <xdr:cNvPr id="13" name="Picture 12" descr="logo_hires.jpg"/>
        <xdr:cNvPicPr>
          <a:picLocks noChangeAspect="1"/>
        </xdr:cNvPicPr>
      </xdr:nvPicPr>
      <xdr:blipFill>
        <a:blip xmlns:r="http://schemas.openxmlformats.org/officeDocument/2006/relationships" r:embed="rId7" cstate="print"/>
        <a:stretch>
          <a:fillRect/>
        </a:stretch>
      </xdr:blipFill>
      <xdr:spPr>
        <a:xfrm rot="16200000">
          <a:off x="-1243126" y="2301451"/>
          <a:ext cx="4039447" cy="897046"/>
        </a:xfrm>
        <a:prstGeom prst="rect">
          <a:avLst/>
        </a:prstGeom>
      </xdr:spPr>
    </xdr:pic>
    <xdr:clientData/>
  </xdr:twoCellAnchor>
</xdr:wsDr>
</file>

<file path=xl/drawings/drawing25.xml><?xml version="1.0" encoding="utf-8"?>
<c:userShapes xmlns:c="http://schemas.openxmlformats.org/drawingml/2006/chart">
  <cdr:relSizeAnchor xmlns:cdr="http://schemas.openxmlformats.org/drawingml/2006/chartDrawing">
    <cdr:from>
      <cdr:x>0.01194</cdr:x>
      <cdr:y>0.17663</cdr:y>
    </cdr:from>
    <cdr:to>
      <cdr:x>0.09649</cdr:x>
      <cdr:y>0.61954</cdr:y>
    </cdr:to>
    <cdr:sp macro="" textlink="">
      <cdr:nvSpPr>
        <cdr:cNvPr id="2049" name="Text Box 1"/>
        <cdr:cNvSpPr txBox="1">
          <a:spLocks xmlns:a="http://schemas.openxmlformats.org/drawingml/2006/main" noChangeArrowheads="1"/>
        </cdr:cNvSpPr>
      </cdr:nvSpPr>
      <cdr:spPr bwMode="auto">
        <a:xfrm xmlns:a="http://schemas.openxmlformats.org/drawingml/2006/main">
          <a:off x="79346" y="496222"/>
          <a:ext cx="562019" cy="124427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vert="vert270" wrap="square" lIns="27432" tIns="22860" rIns="27432" bIns="22860" anchor="t" upright="1"/>
        <a:lstStyle xmlns:a="http://schemas.openxmlformats.org/drawingml/2006/main"/>
        <a:p xmlns:a="http://schemas.openxmlformats.org/drawingml/2006/main">
          <a:pPr algn="ctr" rtl="0" fontAlgn="base"/>
          <a:r>
            <a:rPr lang="en-US" sz="900" b="1" i="0" baseline="0">
              <a:latin typeface="Arial" pitchFamily="34" charset="0"/>
              <a:ea typeface="+mn-ea"/>
              <a:cs typeface="Arial" pitchFamily="34" charset="0"/>
            </a:rPr>
            <a:t>% of Participants Above the Average</a:t>
          </a:r>
        </a:p>
        <a:p xmlns:a="http://schemas.openxmlformats.org/drawingml/2006/main">
          <a:pPr algn="ctr" rtl="0">
            <a:defRPr sz="1000"/>
          </a:pPr>
          <a:endParaRPr lang="en-US" sz="900" b="0" i="0" u="none" strike="noStrike" baseline="0">
            <a:solidFill>
              <a:srgbClr val="000000"/>
            </a:solidFill>
            <a:latin typeface="Arial"/>
            <a:cs typeface="Arial"/>
          </a:endParaRPr>
        </a:p>
      </cdr:txBody>
    </cdr:sp>
  </cdr:relSizeAnchor>
  <cdr:relSizeAnchor xmlns:cdr="http://schemas.openxmlformats.org/drawingml/2006/chartDrawing">
    <cdr:from>
      <cdr:x>0.03253</cdr:x>
      <cdr:y>0.03768</cdr:y>
    </cdr:from>
    <cdr:to>
      <cdr:x>0.96962</cdr:x>
      <cdr:y>0.14684</cdr:y>
    </cdr:to>
    <cdr:sp macro="" textlink="">
      <cdr:nvSpPr>
        <cdr:cNvPr id="2050" name="Text Box 2"/>
        <cdr:cNvSpPr txBox="1">
          <a:spLocks xmlns:a="http://schemas.openxmlformats.org/drawingml/2006/main" noChangeArrowheads="1"/>
        </cdr:cNvSpPr>
      </cdr:nvSpPr>
      <cdr:spPr bwMode="auto">
        <a:xfrm xmlns:a="http://schemas.openxmlformats.org/drawingml/2006/main">
          <a:off x="216233" y="115222"/>
          <a:ext cx="6229013" cy="33383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n-US" sz="1000" b="1" i="0" u="none" strike="noStrike" baseline="0">
              <a:solidFill>
                <a:srgbClr val="000000"/>
              </a:solidFill>
              <a:latin typeface="Arial"/>
              <a:cs typeface="Arial"/>
            </a:rPr>
            <a:t>Supervision and Service Contacts By RNR Quadrant</a:t>
          </a:r>
        </a:p>
        <a:p xmlns:a="http://schemas.openxmlformats.org/drawingml/2006/main">
          <a:pPr algn="ctr" rtl="0">
            <a:defRPr sz="1000"/>
          </a:pPr>
          <a:endParaRPr lang="en-US" sz="1075" b="1" i="0" u="none" strike="noStrike" baseline="0">
            <a:solidFill>
              <a:srgbClr val="000000"/>
            </a:solidFill>
            <a:latin typeface="Arial"/>
            <a:cs typeface="Arial"/>
          </a:endParaRPr>
        </a:p>
        <a:p xmlns:a="http://schemas.openxmlformats.org/drawingml/2006/main">
          <a:pPr algn="ctr" rtl="0">
            <a:defRPr sz="1000"/>
          </a:pPr>
          <a:endParaRPr lang="en-US" sz="1050" b="1" i="0" u="none" strike="noStrike" baseline="0">
            <a:solidFill>
              <a:srgbClr val="000000"/>
            </a:solidFill>
            <a:latin typeface="Arial"/>
            <a:cs typeface="Arial"/>
          </a:endParaRPr>
        </a:p>
        <a:p xmlns:a="http://schemas.openxmlformats.org/drawingml/2006/main">
          <a:pPr algn="ctr" rtl="0">
            <a:defRPr sz="1000"/>
          </a:pPr>
          <a:endParaRPr lang="en-US" sz="1075" b="1" i="0" u="none" strike="noStrike" baseline="0">
            <a:solidFill>
              <a:srgbClr val="000000"/>
            </a:solidFill>
            <a:latin typeface="Arial"/>
            <a:cs typeface="Arial"/>
          </a:endParaRPr>
        </a:p>
      </cdr:txBody>
    </cdr:sp>
  </cdr:relSizeAnchor>
</c:userShapes>
</file>

<file path=xl/drawings/drawing26.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2</xdr:col>
      <xdr:colOff>1354666</xdr:colOff>
      <xdr:row>3</xdr:row>
      <xdr:rowOff>300833</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48167" y="740833"/>
          <a:ext cx="1354666" cy="30083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4</xdr:col>
      <xdr:colOff>1778000</xdr:colOff>
      <xdr:row>14</xdr:row>
      <xdr:rowOff>22492</xdr:rowOff>
    </xdr:from>
    <xdr:to>
      <xdr:col>4</xdr:col>
      <xdr:colOff>4148669</xdr:colOff>
      <xdr:row>37</xdr:row>
      <xdr:rowOff>46303</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254001</xdr:colOff>
      <xdr:row>14</xdr:row>
      <xdr:rowOff>0</xdr:rowOff>
    </xdr:from>
    <xdr:to>
      <xdr:col>4</xdr:col>
      <xdr:colOff>1714501</xdr:colOff>
      <xdr:row>37</xdr:row>
      <xdr:rowOff>44977</xdr:rowOff>
    </xdr:to>
    <xdr:graphicFrame macro="">
      <xdr:nvGraphicFramePr>
        <xdr:cNvPr id="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285752</xdr:colOff>
      <xdr:row>2</xdr:row>
      <xdr:rowOff>95251</xdr:rowOff>
    </xdr:from>
    <xdr:to>
      <xdr:col>1</xdr:col>
      <xdr:colOff>1182798</xdr:colOff>
      <xdr:row>8</xdr:row>
      <xdr:rowOff>959698</xdr:rowOff>
    </xdr:to>
    <xdr:pic>
      <xdr:nvPicPr>
        <xdr:cNvPr id="5" name="Picture 4" descr="logo_hires.jpg"/>
        <xdr:cNvPicPr>
          <a:picLocks noChangeAspect="1"/>
        </xdr:cNvPicPr>
      </xdr:nvPicPr>
      <xdr:blipFill>
        <a:blip xmlns:r="http://schemas.openxmlformats.org/officeDocument/2006/relationships" r:embed="rId3" cstate="print"/>
        <a:stretch>
          <a:fillRect/>
        </a:stretch>
      </xdr:blipFill>
      <xdr:spPr>
        <a:xfrm rot="16200000">
          <a:off x="-1211366" y="2248535"/>
          <a:ext cx="4039447" cy="897046"/>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2</xdr:col>
      <xdr:colOff>21166</xdr:colOff>
      <xdr:row>2</xdr:row>
      <xdr:rowOff>95250</xdr:rowOff>
    </xdr:from>
    <xdr:to>
      <xdr:col>2</xdr:col>
      <xdr:colOff>1375832</xdr:colOff>
      <xdr:row>3</xdr:row>
      <xdr:rowOff>290250</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69333" y="730250"/>
          <a:ext cx="1354666" cy="30083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3</xdr:col>
      <xdr:colOff>142874</xdr:colOff>
      <xdr:row>11</xdr:row>
      <xdr:rowOff>84666</xdr:rowOff>
    </xdr:from>
    <xdr:to>
      <xdr:col>4</xdr:col>
      <xdr:colOff>4434415</xdr:colOff>
      <xdr:row>38</xdr:row>
      <xdr:rowOff>10583</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444499</xdr:colOff>
      <xdr:row>18</xdr:row>
      <xdr:rowOff>105834</xdr:rowOff>
    </xdr:from>
    <xdr:to>
      <xdr:col>4</xdr:col>
      <xdr:colOff>2000247</xdr:colOff>
      <xdr:row>20</xdr:row>
      <xdr:rowOff>6351</xdr:rowOff>
    </xdr:to>
    <xdr:sp macro="" textlink="">
      <xdr:nvSpPr>
        <xdr:cNvPr id="5" name="TextBox 4"/>
        <xdr:cNvSpPr txBox="1"/>
      </xdr:nvSpPr>
      <xdr:spPr>
        <a:xfrm>
          <a:off x="2137832" y="4942417"/>
          <a:ext cx="2465915" cy="281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By Type of Exit from the Program:</a:t>
          </a:r>
        </a:p>
      </xdr:txBody>
    </xdr:sp>
    <xdr:clientData/>
  </xdr:twoCellAnchor>
  <xdr:twoCellAnchor>
    <xdr:from>
      <xdr:col>4</xdr:col>
      <xdr:colOff>677328</xdr:colOff>
      <xdr:row>28</xdr:row>
      <xdr:rowOff>116419</xdr:rowOff>
    </xdr:from>
    <xdr:to>
      <xdr:col>4</xdr:col>
      <xdr:colOff>1714499</xdr:colOff>
      <xdr:row>30</xdr:row>
      <xdr:rowOff>21169</xdr:rowOff>
    </xdr:to>
    <xdr:sp macro="" textlink="">
      <xdr:nvSpPr>
        <xdr:cNvPr id="6" name="TextBox 5"/>
        <xdr:cNvSpPr txBox="1"/>
      </xdr:nvSpPr>
      <xdr:spPr>
        <a:xfrm>
          <a:off x="3280828" y="6858002"/>
          <a:ext cx="1037171"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By Question:</a:t>
          </a:r>
        </a:p>
      </xdr:txBody>
    </xdr:sp>
    <xdr:clientData/>
  </xdr:twoCellAnchor>
  <xdr:twoCellAnchor editAs="oneCell">
    <xdr:from>
      <xdr:col>1</xdr:col>
      <xdr:colOff>222253</xdr:colOff>
      <xdr:row>2</xdr:row>
      <xdr:rowOff>95250</xdr:rowOff>
    </xdr:from>
    <xdr:to>
      <xdr:col>1</xdr:col>
      <xdr:colOff>1119299</xdr:colOff>
      <xdr:row>17</xdr:row>
      <xdr:rowOff>123614</xdr:rowOff>
    </xdr:to>
    <xdr:pic>
      <xdr:nvPicPr>
        <xdr:cNvPr id="7" name="Picture 6" descr="logo_hires.jpg"/>
        <xdr:cNvPicPr>
          <a:picLocks noChangeAspect="1"/>
        </xdr:cNvPicPr>
      </xdr:nvPicPr>
      <xdr:blipFill>
        <a:blip xmlns:r="http://schemas.openxmlformats.org/officeDocument/2006/relationships" r:embed="rId2" cstate="print"/>
        <a:stretch>
          <a:fillRect/>
        </a:stretch>
      </xdr:blipFill>
      <xdr:spPr>
        <a:xfrm rot="16200000">
          <a:off x="-1274865" y="2301451"/>
          <a:ext cx="4039447" cy="8970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240770</xdr:colOff>
      <xdr:row>10</xdr:row>
      <xdr:rowOff>84667</xdr:rowOff>
    </xdr:from>
    <xdr:to>
      <xdr:col>5</xdr:col>
      <xdr:colOff>5292</xdr:colOff>
      <xdr:row>38</xdr:row>
      <xdr:rowOff>42333</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359834</xdr:colOff>
      <xdr:row>15</xdr:row>
      <xdr:rowOff>95249</xdr:rowOff>
    </xdr:from>
    <xdr:to>
      <xdr:col>4</xdr:col>
      <xdr:colOff>1746250</xdr:colOff>
      <xdr:row>16</xdr:row>
      <xdr:rowOff>190499</xdr:rowOff>
    </xdr:to>
    <xdr:sp macro="" textlink="">
      <xdr:nvSpPr>
        <xdr:cNvPr id="5" name="TextBox 4"/>
        <xdr:cNvSpPr txBox="1"/>
      </xdr:nvSpPr>
      <xdr:spPr>
        <a:xfrm>
          <a:off x="1883834" y="5577416"/>
          <a:ext cx="231774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Percent reoffending, by Type of Exit:</a:t>
          </a:r>
        </a:p>
      </xdr:txBody>
    </xdr:sp>
    <xdr:clientData/>
  </xdr:twoCellAnchor>
  <xdr:twoCellAnchor>
    <xdr:from>
      <xdr:col>3</xdr:col>
      <xdr:colOff>184151</xdr:colOff>
      <xdr:row>27</xdr:row>
      <xdr:rowOff>120649</xdr:rowOff>
    </xdr:from>
    <xdr:to>
      <xdr:col>4</xdr:col>
      <xdr:colOff>1756834</xdr:colOff>
      <xdr:row>29</xdr:row>
      <xdr:rowOff>21166</xdr:rowOff>
    </xdr:to>
    <xdr:sp macro="" textlink="">
      <xdr:nvSpPr>
        <xdr:cNvPr id="6" name="TextBox 5"/>
        <xdr:cNvSpPr txBox="1"/>
      </xdr:nvSpPr>
      <xdr:spPr>
        <a:xfrm>
          <a:off x="1708151" y="7888816"/>
          <a:ext cx="2504016" cy="281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Of those reoffending, Type of Offense:</a:t>
          </a:r>
        </a:p>
      </xdr:txBody>
    </xdr:sp>
    <xdr:clientData/>
  </xdr:twoCellAnchor>
  <xdr:twoCellAnchor editAs="oneCell">
    <xdr:from>
      <xdr:col>1</xdr:col>
      <xdr:colOff>218856</xdr:colOff>
      <xdr:row>2</xdr:row>
      <xdr:rowOff>98634</xdr:rowOff>
    </xdr:from>
    <xdr:to>
      <xdr:col>1</xdr:col>
      <xdr:colOff>1115902</xdr:colOff>
      <xdr:row>11</xdr:row>
      <xdr:rowOff>52914</xdr:rowOff>
    </xdr:to>
    <xdr:pic>
      <xdr:nvPicPr>
        <xdr:cNvPr id="8" name="Picture 7" descr="logo_hires.jpg"/>
        <xdr:cNvPicPr>
          <a:picLocks noChangeAspect="1"/>
        </xdr:cNvPicPr>
      </xdr:nvPicPr>
      <xdr:blipFill>
        <a:blip xmlns:r="http://schemas.openxmlformats.org/officeDocument/2006/relationships" r:embed="rId2" cstate="print"/>
        <a:stretch>
          <a:fillRect/>
        </a:stretch>
      </xdr:blipFill>
      <xdr:spPr>
        <a:xfrm rot="16200000">
          <a:off x="-1278262" y="2304835"/>
          <a:ext cx="4039447" cy="897046"/>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95247</xdr:colOff>
      <xdr:row>3</xdr:row>
      <xdr:rowOff>0</xdr:rowOff>
    </xdr:from>
    <xdr:to>
      <xdr:col>1</xdr:col>
      <xdr:colOff>1449913</xdr:colOff>
      <xdr:row>3</xdr:row>
      <xdr:rowOff>300833</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169330" y="740833"/>
          <a:ext cx="1354666" cy="30083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3</xdr:col>
      <xdr:colOff>11906</xdr:colOff>
      <xdr:row>9</xdr:row>
      <xdr:rowOff>158751</xdr:rowOff>
    </xdr:from>
    <xdr:to>
      <xdr:col>4</xdr:col>
      <xdr:colOff>4571999</xdr:colOff>
      <xdr:row>37</xdr:row>
      <xdr:rowOff>10585</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625740</xdr:colOff>
      <xdr:row>14</xdr:row>
      <xdr:rowOff>125678</xdr:rowOff>
    </xdr:from>
    <xdr:ext cx="1980799" cy="239809"/>
    <xdr:sp macro="" textlink="">
      <xdr:nvSpPr>
        <xdr:cNvPr id="4" name="TextBox 3"/>
        <xdr:cNvSpPr txBox="1"/>
      </xdr:nvSpPr>
      <xdr:spPr>
        <a:xfrm>
          <a:off x="2382573" y="5089261"/>
          <a:ext cx="1980799" cy="239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b="1">
              <a:latin typeface="Arial" pitchFamily="34" charset="0"/>
              <a:cs typeface="Arial" pitchFamily="34" charset="0"/>
            </a:rPr>
            <a:t>Percent Recidivated in Year 1</a:t>
          </a:r>
        </a:p>
      </xdr:txBody>
    </xdr:sp>
    <xdr:clientData/>
  </xdr:oneCellAnchor>
  <xdr:oneCellAnchor>
    <xdr:from>
      <xdr:col>3</xdr:col>
      <xdr:colOff>270141</xdr:colOff>
      <xdr:row>26</xdr:row>
      <xdr:rowOff>159015</xdr:rowOff>
    </xdr:from>
    <xdr:ext cx="2322944" cy="239809"/>
    <xdr:sp macro="" textlink="">
      <xdr:nvSpPr>
        <xdr:cNvPr id="5" name="TextBox 4"/>
        <xdr:cNvSpPr txBox="1"/>
      </xdr:nvSpPr>
      <xdr:spPr>
        <a:xfrm>
          <a:off x="2026974" y="7620265"/>
          <a:ext cx="2322944" cy="239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000" b="1">
              <a:latin typeface="Arial" pitchFamily="34" charset="0"/>
              <a:cs typeface="Arial" pitchFamily="34" charset="0"/>
            </a:rPr>
            <a:t>Percent Recidivated in Years 1 or 2</a:t>
          </a:r>
        </a:p>
      </xdr:txBody>
    </xdr:sp>
    <xdr:clientData/>
  </xdr:oneCellAnchor>
  <xdr:twoCellAnchor editAs="oneCell">
    <xdr:from>
      <xdr:col>1</xdr:col>
      <xdr:colOff>306907</xdr:colOff>
      <xdr:row>2</xdr:row>
      <xdr:rowOff>95250</xdr:rowOff>
    </xdr:from>
    <xdr:to>
      <xdr:col>1</xdr:col>
      <xdr:colOff>1203953</xdr:colOff>
      <xdr:row>12</xdr:row>
      <xdr:rowOff>187114</xdr:rowOff>
    </xdr:to>
    <xdr:pic>
      <xdr:nvPicPr>
        <xdr:cNvPr id="6" name="Picture 5" descr="logo_hires.jpg"/>
        <xdr:cNvPicPr>
          <a:picLocks noChangeAspect="1"/>
        </xdr:cNvPicPr>
      </xdr:nvPicPr>
      <xdr:blipFill>
        <a:blip xmlns:r="http://schemas.openxmlformats.org/officeDocument/2006/relationships" r:embed="rId2" cstate="print"/>
        <a:stretch>
          <a:fillRect/>
        </a:stretch>
      </xdr:blipFill>
      <xdr:spPr>
        <a:xfrm rot="16200000">
          <a:off x="-1190211" y="2301451"/>
          <a:ext cx="4039447" cy="8970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63501</xdr:colOff>
      <xdr:row>3</xdr:row>
      <xdr:rowOff>1</xdr:rowOff>
    </xdr:from>
    <xdr:to>
      <xdr:col>2</xdr:col>
      <xdr:colOff>1259417</xdr:colOff>
      <xdr:row>3</xdr:row>
      <xdr:rowOff>300834</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63501" y="740834"/>
          <a:ext cx="1354666" cy="3008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296334</xdr:colOff>
      <xdr:row>11</xdr:row>
      <xdr:rowOff>175948</xdr:rowOff>
    </xdr:from>
    <xdr:to>
      <xdr:col>4</xdr:col>
      <xdr:colOff>4349752</xdr:colOff>
      <xdr:row>31</xdr:row>
      <xdr:rowOff>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465666</xdr:colOff>
      <xdr:row>16</xdr:row>
      <xdr:rowOff>42334</xdr:rowOff>
    </xdr:from>
    <xdr:to>
      <xdr:col>4</xdr:col>
      <xdr:colOff>1756833</xdr:colOff>
      <xdr:row>19</xdr:row>
      <xdr:rowOff>127000</xdr:rowOff>
    </xdr:to>
    <xdr:sp macro="" textlink="">
      <xdr:nvSpPr>
        <xdr:cNvPr id="5" name="TextBox 4"/>
        <xdr:cNvSpPr txBox="1"/>
      </xdr:nvSpPr>
      <xdr:spPr>
        <a:xfrm>
          <a:off x="1979083" y="4360334"/>
          <a:ext cx="2148417" cy="6561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r>
            <a:rPr lang="en-US" sz="1100" b="1"/>
            <a:t>Attendance at scheduled judicial status hearings, by Type of Exit:</a:t>
          </a:r>
        </a:p>
      </xdr:txBody>
    </xdr:sp>
    <xdr:clientData/>
  </xdr:twoCellAnchor>
  <xdr:twoCellAnchor editAs="oneCell">
    <xdr:from>
      <xdr:col>1</xdr:col>
      <xdr:colOff>243409</xdr:colOff>
      <xdr:row>2</xdr:row>
      <xdr:rowOff>95250</xdr:rowOff>
    </xdr:from>
    <xdr:to>
      <xdr:col>1</xdr:col>
      <xdr:colOff>1140455</xdr:colOff>
      <xdr:row>18</xdr:row>
      <xdr:rowOff>70697</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53709" y="2301451"/>
          <a:ext cx="4039447" cy="8970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63501</xdr:colOff>
      <xdr:row>3</xdr:row>
      <xdr:rowOff>1</xdr:rowOff>
    </xdr:from>
    <xdr:to>
      <xdr:col>2</xdr:col>
      <xdr:colOff>1259417</xdr:colOff>
      <xdr:row>3</xdr:row>
      <xdr:rowOff>300834</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63501" y="733426"/>
          <a:ext cx="1357841" cy="3008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296334</xdr:colOff>
      <xdr:row>11</xdr:row>
      <xdr:rowOff>175948</xdr:rowOff>
    </xdr:from>
    <xdr:to>
      <xdr:col>4</xdr:col>
      <xdr:colOff>4222750</xdr:colOff>
      <xdr:row>30</xdr:row>
      <xdr:rowOff>148167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275166</xdr:colOff>
      <xdr:row>16</xdr:row>
      <xdr:rowOff>42334</xdr:rowOff>
    </xdr:from>
    <xdr:to>
      <xdr:col>4</xdr:col>
      <xdr:colOff>1756833</xdr:colOff>
      <xdr:row>19</xdr:row>
      <xdr:rowOff>10583</xdr:rowOff>
    </xdr:to>
    <xdr:sp macro="" textlink="">
      <xdr:nvSpPr>
        <xdr:cNvPr id="3" name="TextBox 2"/>
        <xdr:cNvSpPr txBox="1"/>
      </xdr:nvSpPr>
      <xdr:spPr>
        <a:xfrm>
          <a:off x="1788583" y="4550834"/>
          <a:ext cx="2338917" cy="539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r>
            <a:rPr lang="en-US" sz="1100" b="1"/>
            <a:t>Attendance at scheduled therapeutic</a:t>
          </a:r>
          <a:r>
            <a:rPr lang="en-US" sz="1100" b="1" baseline="0"/>
            <a:t> sessions</a:t>
          </a:r>
          <a:r>
            <a:rPr lang="en-US" sz="1100" b="1"/>
            <a:t>, by Type of Exit:</a:t>
          </a:r>
        </a:p>
      </xdr:txBody>
    </xdr:sp>
    <xdr:clientData/>
  </xdr:twoCellAnchor>
  <xdr:twoCellAnchor editAs="oneCell">
    <xdr:from>
      <xdr:col>1</xdr:col>
      <xdr:colOff>243409</xdr:colOff>
      <xdr:row>2</xdr:row>
      <xdr:rowOff>95250</xdr:rowOff>
    </xdr:from>
    <xdr:to>
      <xdr:col>1</xdr:col>
      <xdr:colOff>1140455</xdr:colOff>
      <xdr:row>17</xdr:row>
      <xdr:rowOff>70697</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48417" y="2291926"/>
          <a:ext cx="4033097" cy="89704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1354666</xdr:colOff>
      <xdr:row>3</xdr:row>
      <xdr:rowOff>300833</xdr:rowOff>
    </xdr:to>
    <xdr:pic>
      <xdr:nvPicPr>
        <xdr:cNvPr id="2" name="Picture 1" descr="logo_hires.jpg"/>
        <xdr:cNvPicPr>
          <a:picLocks noChangeAspect="1"/>
        </xdr:cNvPicPr>
      </xdr:nvPicPr>
      <xdr:blipFill>
        <a:blip xmlns:r="http://schemas.openxmlformats.org/officeDocument/2006/relationships" r:embed="rId1" cstate="print"/>
        <a:stretch>
          <a:fillRect/>
        </a:stretch>
      </xdr:blipFill>
      <xdr:spPr>
        <a:xfrm>
          <a:off x="63500" y="740833"/>
          <a:ext cx="1354666" cy="3008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272787</xdr:colOff>
      <xdr:row>11</xdr:row>
      <xdr:rowOff>74083</xdr:rowOff>
    </xdr:from>
    <xdr:to>
      <xdr:col>4</xdr:col>
      <xdr:colOff>3905252</xdr:colOff>
      <xdr:row>24</xdr:row>
      <xdr:rowOff>105835</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275158</xdr:colOff>
      <xdr:row>2</xdr:row>
      <xdr:rowOff>95253</xdr:rowOff>
    </xdr:from>
    <xdr:to>
      <xdr:col>1</xdr:col>
      <xdr:colOff>1172204</xdr:colOff>
      <xdr:row>14</xdr:row>
      <xdr:rowOff>17783</xdr:rowOff>
    </xdr:to>
    <xdr:pic>
      <xdr:nvPicPr>
        <xdr:cNvPr id="4" name="Picture 3" descr="logo_hires.jpg"/>
        <xdr:cNvPicPr>
          <a:picLocks noChangeAspect="1"/>
        </xdr:cNvPicPr>
      </xdr:nvPicPr>
      <xdr:blipFill>
        <a:blip xmlns:r="http://schemas.openxmlformats.org/officeDocument/2006/relationships" r:embed="rId2" cstate="print"/>
        <a:stretch>
          <a:fillRect/>
        </a:stretch>
      </xdr:blipFill>
      <xdr:spPr>
        <a:xfrm rot="16200000">
          <a:off x="-1232543" y="2301454"/>
          <a:ext cx="4039447" cy="89704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65"/>
  <sheetViews>
    <sheetView showGridLines="0" zoomScale="80" zoomScaleNormal="80" zoomScaleSheetLayoutView="90" zoomScalePageLayoutView="70" workbookViewId="0">
      <selection activeCell="H24" sqref="H24:H28"/>
    </sheetView>
  </sheetViews>
  <sheetFormatPr defaultRowHeight="11.25" x14ac:dyDescent="0.2"/>
  <cols>
    <col min="1" max="1" width="1.33203125" style="2" customWidth="1"/>
    <col min="2" max="2" width="20.1640625" style="2" customWidth="1"/>
    <col min="3" max="3" width="1.83203125" style="2" customWidth="1"/>
    <col min="4" max="4" width="26.1640625" style="2" customWidth="1"/>
    <col min="5" max="5" width="1.33203125" style="2" customWidth="1"/>
    <col min="6" max="6" width="37" style="2" customWidth="1"/>
    <col min="7" max="7" width="1.1640625" style="2" customWidth="1"/>
    <col min="8" max="8" width="41" style="2" customWidth="1"/>
    <col min="9" max="9" width="1.33203125" style="10" customWidth="1"/>
    <col min="10" max="10" width="1.1640625" style="2" customWidth="1"/>
    <col min="11" max="30" width="9.33203125" style="2"/>
    <col min="31" max="16384" width="9.33203125" style="1"/>
  </cols>
  <sheetData>
    <row r="1" spans="2:13" s="2" customFormat="1" ht="8.25" customHeight="1" x14ac:dyDescent="0.2">
      <c r="I1" s="10"/>
    </row>
    <row r="2" spans="2:13" s="2" customFormat="1" ht="41.25" customHeight="1" x14ac:dyDescent="0.2">
      <c r="B2" s="234"/>
      <c r="C2" s="427" t="s">
        <v>165</v>
      </c>
      <c r="D2" s="428"/>
      <c r="E2" s="428"/>
      <c r="F2" s="428"/>
      <c r="G2" s="428"/>
      <c r="H2" s="428"/>
      <c r="I2" s="428"/>
    </row>
    <row r="3" spans="2:13" s="2" customFormat="1" ht="5.25" customHeight="1" x14ac:dyDescent="0.25">
      <c r="C3" s="236"/>
      <c r="D3" s="237"/>
      <c r="E3" s="237"/>
      <c r="F3" s="237"/>
      <c r="G3" s="237"/>
      <c r="H3" s="237"/>
      <c r="I3" s="3"/>
    </row>
    <row r="4" spans="2:13" s="2" customFormat="1" ht="42.75" customHeight="1" x14ac:dyDescent="0.25">
      <c r="C4" s="238"/>
      <c r="D4" s="424" t="s">
        <v>96</v>
      </c>
      <c r="E4" s="425"/>
      <c r="F4" s="425"/>
      <c r="G4" s="425"/>
      <c r="H4" s="425"/>
      <c r="I4" s="239"/>
    </row>
    <row r="5" spans="2:13" s="2" customFormat="1" ht="71.25" customHeight="1" x14ac:dyDescent="0.25">
      <c r="C5" s="238"/>
      <c r="D5" s="424" t="s">
        <v>200</v>
      </c>
      <c r="E5" s="425"/>
      <c r="F5" s="425"/>
      <c r="G5" s="425"/>
      <c r="H5" s="425"/>
      <c r="I5" s="239"/>
    </row>
    <row r="6" spans="2:13" s="2" customFormat="1" ht="74.25" customHeight="1" x14ac:dyDescent="0.25">
      <c r="C6" s="238"/>
      <c r="D6" s="424" t="s">
        <v>166</v>
      </c>
      <c r="E6" s="425"/>
      <c r="F6" s="425"/>
      <c r="G6" s="425"/>
      <c r="H6" s="425"/>
      <c r="I6" s="239"/>
      <c r="M6" s="10"/>
    </row>
    <row r="7" spans="2:13" s="2" customFormat="1" ht="39.75" customHeight="1" x14ac:dyDescent="0.25">
      <c r="C7" s="238"/>
      <c r="D7" s="424" t="s">
        <v>101</v>
      </c>
      <c r="E7" s="425"/>
      <c r="F7" s="425"/>
      <c r="G7" s="425"/>
      <c r="H7" s="425"/>
      <c r="I7" s="239"/>
    </row>
    <row r="8" spans="2:13" s="2" customFormat="1" ht="27.75" customHeight="1" x14ac:dyDescent="0.25">
      <c r="C8" s="238"/>
      <c r="D8" s="424" t="s">
        <v>98</v>
      </c>
      <c r="E8" s="425"/>
      <c r="F8" s="425"/>
      <c r="G8" s="425"/>
      <c r="H8" s="425"/>
      <c r="I8" s="239"/>
    </row>
    <row r="9" spans="2:13" s="2" customFormat="1" ht="42" customHeight="1" x14ac:dyDescent="0.25">
      <c r="C9" s="238"/>
      <c r="D9" s="424" t="s">
        <v>99</v>
      </c>
      <c r="E9" s="425"/>
      <c r="F9" s="425"/>
      <c r="G9" s="425"/>
      <c r="H9" s="425"/>
      <c r="I9" s="239"/>
    </row>
    <row r="10" spans="2:13" s="2" customFormat="1" ht="27" customHeight="1" x14ac:dyDescent="0.25">
      <c r="C10" s="238"/>
      <c r="D10" s="424" t="s">
        <v>97</v>
      </c>
      <c r="E10" s="425"/>
      <c r="F10" s="425"/>
      <c r="G10" s="425"/>
      <c r="H10" s="425"/>
      <c r="I10" s="239"/>
    </row>
    <row r="11" spans="2:13" s="2" customFormat="1" ht="33" customHeight="1" x14ac:dyDescent="0.25">
      <c r="C11" s="238"/>
      <c r="D11" s="273" t="s">
        <v>117</v>
      </c>
      <c r="E11" s="240"/>
      <c r="F11" s="240"/>
      <c r="G11" s="240"/>
      <c r="H11" s="240"/>
      <c r="I11" s="241"/>
    </row>
    <row r="12" spans="2:13" s="3" customFormat="1" ht="8.25" customHeight="1" thickBot="1" x14ac:dyDescent="0.25"/>
    <row r="13" spans="2:13" s="3" customFormat="1" ht="18.75" customHeight="1" x14ac:dyDescent="0.25">
      <c r="C13" s="207"/>
      <c r="D13" s="426" t="s">
        <v>118</v>
      </c>
      <c r="E13" s="426"/>
      <c r="F13" s="426"/>
      <c r="G13" s="426"/>
      <c r="H13" s="426"/>
      <c r="I13" s="242"/>
    </row>
    <row r="14" spans="2:13" s="3" customFormat="1" ht="8.25" customHeight="1" x14ac:dyDescent="0.25">
      <c r="C14" s="208"/>
      <c r="D14" s="243"/>
      <c r="E14" s="243"/>
      <c r="F14" s="243"/>
      <c r="G14" s="243"/>
      <c r="H14" s="243"/>
      <c r="I14" s="244"/>
    </row>
    <row r="15" spans="2:13" s="3" customFormat="1" ht="15" customHeight="1" x14ac:dyDescent="0.2">
      <c r="C15" s="15"/>
      <c r="D15" s="195" t="s">
        <v>19</v>
      </c>
      <c r="E15" s="195"/>
      <c r="F15" s="16"/>
      <c r="G15" s="16"/>
      <c r="H15" s="245"/>
      <c r="I15" s="246"/>
    </row>
    <row r="16" spans="2:13" s="3" customFormat="1" ht="15" customHeight="1" x14ac:dyDescent="0.2">
      <c r="C16" s="15"/>
      <c r="D16" s="12" t="s">
        <v>167</v>
      </c>
      <c r="E16" s="12"/>
      <c r="F16" s="16"/>
      <c r="G16" s="16"/>
      <c r="H16" s="245"/>
      <c r="I16" s="246"/>
    </row>
    <row r="17" spans="2:9" s="3" customFormat="1" ht="15" customHeight="1" x14ac:dyDescent="0.2">
      <c r="C17" s="15"/>
      <c r="D17" s="422" t="s">
        <v>20</v>
      </c>
      <c r="E17" s="423"/>
      <c r="F17" s="423"/>
      <c r="G17" s="423"/>
      <c r="H17" s="423"/>
      <c r="I17" s="246"/>
    </row>
    <row r="18" spans="2:9" s="3" customFormat="1" ht="15" customHeight="1" x14ac:dyDescent="0.2">
      <c r="C18" s="15"/>
      <c r="D18" s="12" t="s">
        <v>0</v>
      </c>
      <c r="E18" s="12"/>
      <c r="F18" s="16"/>
      <c r="G18" s="16"/>
      <c r="H18" s="16"/>
      <c r="I18" s="246"/>
    </row>
    <row r="19" spans="2:9" s="3" customFormat="1" ht="7.5" customHeight="1" x14ac:dyDescent="0.2">
      <c r="C19" s="15"/>
      <c r="D19" s="17"/>
      <c r="E19" s="16"/>
      <c r="F19" s="16"/>
      <c r="G19" s="17"/>
      <c r="H19" s="16"/>
      <c r="I19" s="246"/>
    </row>
    <row r="20" spans="2:9" s="2" customFormat="1" ht="18" customHeight="1" x14ac:dyDescent="0.2">
      <c r="B20" s="3"/>
      <c r="C20" s="248"/>
      <c r="D20" s="14" t="s">
        <v>11</v>
      </c>
      <c r="E20" s="18"/>
      <c r="F20" s="421"/>
      <c r="G20" s="421"/>
      <c r="H20" s="421"/>
      <c r="I20" s="246"/>
    </row>
    <row r="21" spans="2:9" s="2" customFormat="1" ht="12.75" customHeight="1" x14ac:dyDescent="0.2">
      <c r="B21" s="3"/>
      <c r="C21" s="248"/>
      <c r="D21" s="6"/>
      <c r="E21" s="18"/>
      <c r="F21" s="421"/>
      <c r="G21" s="421"/>
      <c r="H21" s="421"/>
      <c r="I21" s="246"/>
    </row>
    <row r="22" spans="2:9" s="249" customFormat="1" ht="42" customHeight="1" thickBot="1" x14ac:dyDescent="0.25">
      <c r="B22" s="3"/>
      <c r="C22" s="194"/>
      <c r="D22" s="7" t="s">
        <v>2</v>
      </c>
      <c r="E22" s="4"/>
      <c r="F22" s="5" t="s">
        <v>12</v>
      </c>
      <c r="G22" s="4"/>
      <c r="H22" s="8" t="s">
        <v>181</v>
      </c>
      <c r="I22" s="246"/>
    </row>
    <row r="23" spans="2:9" s="249" customFormat="1" ht="8.25" customHeight="1" thickBot="1" x14ac:dyDescent="0.25">
      <c r="B23" s="3"/>
      <c r="C23" s="194"/>
      <c r="D23" s="19"/>
      <c r="E23" s="19"/>
      <c r="F23" s="19"/>
      <c r="G23" s="17"/>
      <c r="H23" s="209"/>
      <c r="I23" s="246"/>
    </row>
    <row r="24" spans="2:9" ht="18" customHeight="1" thickBot="1" x14ac:dyDescent="0.25">
      <c r="B24" s="3"/>
      <c r="C24" s="248"/>
      <c r="D24" s="53"/>
      <c r="E24" s="13"/>
      <c r="F24" s="9"/>
      <c r="G24" s="17"/>
      <c r="H24" s="149"/>
      <c r="I24" s="246"/>
    </row>
    <row r="25" spans="2:9" ht="18" customHeight="1" thickBot="1" x14ac:dyDescent="0.25">
      <c r="B25" s="3"/>
      <c r="C25" s="248"/>
      <c r="D25" s="53"/>
      <c r="E25" s="13"/>
      <c r="F25" s="9"/>
      <c r="G25" s="17"/>
      <c r="H25" s="9"/>
      <c r="I25" s="246"/>
    </row>
    <row r="26" spans="2:9" ht="18" customHeight="1" thickBot="1" x14ac:dyDescent="0.25">
      <c r="B26" s="3"/>
      <c r="C26" s="248"/>
      <c r="D26" s="53"/>
      <c r="E26" s="13"/>
      <c r="F26" s="9"/>
      <c r="G26" s="17"/>
      <c r="H26" s="9"/>
      <c r="I26" s="246"/>
    </row>
    <row r="27" spans="2:9" ht="18" customHeight="1" thickBot="1" x14ac:dyDescent="0.25">
      <c r="B27" s="3"/>
      <c r="C27" s="248"/>
      <c r="D27" s="53"/>
      <c r="E27" s="13"/>
      <c r="F27" s="9"/>
      <c r="G27" s="17"/>
      <c r="H27" s="9"/>
      <c r="I27" s="246"/>
    </row>
    <row r="28" spans="2:9" ht="18" customHeight="1" thickBot="1" x14ac:dyDescent="0.25">
      <c r="B28" s="3"/>
      <c r="C28" s="248"/>
      <c r="D28" s="53"/>
      <c r="E28" s="13"/>
      <c r="F28" s="9"/>
      <c r="G28" s="17"/>
      <c r="H28" s="9"/>
      <c r="I28" s="246"/>
    </row>
    <row r="29" spans="2:9" ht="18" customHeight="1" thickBot="1" x14ac:dyDescent="0.25">
      <c r="B29" s="3"/>
      <c r="C29" s="248"/>
      <c r="D29" s="53"/>
      <c r="E29" s="13"/>
      <c r="F29" s="9"/>
      <c r="G29" s="17"/>
      <c r="H29" s="9"/>
      <c r="I29" s="246"/>
    </row>
    <row r="30" spans="2:9" ht="18" customHeight="1" thickBot="1" x14ac:dyDescent="0.25">
      <c r="B30" s="3"/>
      <c r="C30" s="248"/>
      <c r="D30" s="53"/>
      <c r="E30" s="13"/>
      <c r="F30" s="9"/>
      <c r="G30" s="17"/>
      <c r="H30" s="9"/>
      <c r="I30" s="246"/>
    </row>
    <row r="31" spans="2:9" ht="18" customHeight="1" thickBot="1" x14ac:dyDescent="0.25">
      <c r="B31" s="3"/>
      <c r="C31" s="248"/>
      <c r="D31" s="53"/>
      <c r="E31" s="13"/>
      <c r="F31" s="9"/>
      <c r="G31" s="17"/>
      <c r="H31" s="9"/>
      <c r="I31" s="246"/>
    </row>
    <row r="32" spans="2:9" ht="18" customHeight="1" thickBot="1" x14ac:dyDescent="0.25">
      <c r="B32" s="3"/>
      <c r="C32" s="248"/>
      <c r="D32" s="53"/>
      <c r="E32" s="13"/>
      <c r="F32" s="9"/>
      <c r="G32" s="17"/>
      <c r="H32" s="9"/>
      <c r="I32" s="246"/>
    </row>
    <row r="33" spans="1:33" ht="18" customHeight="1" thickBot="1" x14ac:dyDescent="0.25">
      <c r="B33" s="3"/>
      <c r="C33" s="248"/>
      <c r="D33" s="53"/>
      <c r="E33" s="13"/>
      <c r="F33" s="9"/>
      <c r="G33" s="17"/>
      <c r="H33" s="9"/>
      <c r="I33" s="246"/>
    </row>
    <row r="34" spans="1:33" s="21" customFormat="1" ht="18" customHeight="1" thickBot="1" x14ac:dyDescent="0.25">
      <c r="A34" s="10"/>
      <c r="B34" s="3"/>
      <c r="C34" s="248"/>
      <c r="D34" s="53"/>
      <c r="E34" s="13"/>
      <c r="F34" s="9"/>
      <c r="G34" s="17"/>
      <c r="H34" s="9"/>
      <c r="I34" s="246"/>
      <c r="J34" s="2"/>
      <c r="K34" s="2"/>
      <c r="L34" s="2"/>
      <c r="M34" s="2"/>
      <c r="N34" s="2"/>
      <c r="O34" s="2"/>
      <c r="P34" s="2"/>
      <c r="Q34" s="2"/>
      <c r="R34" s="2"/>
      <c r="S34" s="2"/>
      <c r="T34" s="2"/>
      <c r="U34" s="2"/>
      <c r="V34" s="2"/>
      <c r="W34" s="2"/>
      <c r="X34" s="2"/>
      <c r="Y34" s="2"/>
      <c r="Z34" s="2"/>
      <c r="AA34" s="2"/>
      <c r="AB34" s="2"/>
      <c r="AC34" s="2"/>
      <c r="AD34" s="2"/>
      <c r="AE34" s="1"/>
      <c r="AF34" s="1"/>
      <c r="AG34" s="1"/>
    </row>
    <row r="35" spans="1:33" s="21" customFormat="1" ht="18" customHeight="1" thickBot="1" x14ac:dyDescent="0.25">
      <c r="A35" s="10"/>
      <c r="B35" s="3"/>
      <c r="C35" s="248"/>
      <c r="D35" s="53"/>
      <c r="E35" s="13"/>
      <c r="F35" s="9"/>
      <c r="G35" s="17"/>
      <c r="H35" s="9"/>
      <c r="I35" s="246"/>
      <c r="J35" s="2"/>
      <c r="K35" s="2"/>
      <c r="L35" s="2"/>
      <c r="M35" s="2"/>
      <c r="N35" s="2"/>
      <c r="O35" s="2"/>
      <c r="P35" s="2"/>
      <c r="Q35" s="2"/>
      <c r="R35" s="2"/>
      <c r="S35" s="2"/>
      <c r="T35" s="2"/>
      <c r="U35" s="2"/>
      <c r="V35" s="2"/>
      <c r="W35" s="2"/>
      <c r="X35" s="2"/>
      <c r="Y35" s="2"/>
      <c r="Z35" s="2"/>
      <c r="AA35" s="2"/>
      <c r="AB35" s="2"/>
      <c r="AC35" s="2"/>
      <c r="AD35" s="2"/>
      <c r="AE35" s="1"/>
      <c r="AF35" s="1"/>
      <c r="AG35" s="1"/>
    </row>
    <row r="36" spans="1:33" s="21" customFormat="1" ht="18" customHeight="1" thickBot="1" x14ac:dyDescent="0.25">
      <c r="A36" s="10"/>
      <c r="B36" s="3"/>
      <c r="C36" s="248"/>
      <c r="D36" s="53"/>
      <c r="E36" s="13"/>
      <c r="F36" s="9"/>
      <c r="G36" s="17"/>
      <c r="H36" s="9"/>
      <c r="I36" s="246"/>
      <c r="J36" s="2"/>
      <c r="K36" s="2"/>
      <c r="L36" s="2"/>
      <c r="M36" s="2"/>
      <c r="N36" s="2"/>
      <c r="O36" s="2"/>
      <c r="P36" s="2"/>
      <c r="Q36" s="2"/>
      <c r="R36" s="2"/>
      <c r="S36" s="2"/>
      <c r="T36" s="2"/>
      <c r="U36" s="2"/>
      <c r="V36" s="2"/>
      <c r="W36" s="2"/>
      <c r="X36" s="2"/>
      <c r="Y36" s="2"/>
      <c r="Z36" s="2"/>
      <c r="AA36" s="2"/>
      <c r="AB36" s="2"/>
      <c r="AC36" s="2"/>
      <c r="AD36" s="2"/>
      <c r="AE36" s="1"/>
      <c r="AF36" s="1"/>
      <c r="AG36" s="1"/>
    </row>
    <row r="37" spans="1:33" s="21" customFormat="1" ht="18" customHeight="1" thickBot="1" x14ac:dyDescent="0.25">
      <c r="A37" s="10"/>
      <c r="B37" s="3"/>
      <c r="C37" s="248"/>
      <c r="D37" s="53"/>
      <c r="E37" s="13"/>
      <c r="F37" s="9"/>
      <c r="G37" s="17"/>
      <c r="H37" s="9"/>
      <c r="I37" s="246"/>
      <c r="J37" s="2"/>
      <c r="K37" s="2"/>
      <c r="L37" s="2"/>
      <c r="M37" s="2"/>
      <c r="N37" s="2"/>
      <c r="O37" s="2"/>
      <c r="P37" s="2"/>
      <c r="Q37" s="2"/>
      <c r="R37" s="2"/>
      <c r="S37" s="2"/>
      <c r="T37" s="2"/>
      <c r="U37" s="2"/>
      <c r="V37" s="2"/>
      <c r="W37" s="2"/>
      <c r="X37" s="2"/>
      <c r="Y37" s="2"/>
      <c r="Z37" s="2"/>
      <c r="AA37" s="2"/>
      <c r="AB37" s="2"/>
      <c r="AC37" s="2"/>
      <c r="AD37" s="2"/>
      <c r="AE37" s="1"/>
      <c r="AF37" s="1"/>
      <c r="AG37" s="1"/>
    </row>
    <row r="38" spans="1:33" s="21" customFormat="1" ht="18" customHeight="1" thickBot="1" x14ac:dyDescent="0.25">
      <c r="A38" s="10"/>
      <c r="B38" s="3"/>
      <c r="C38" s="248"/>
      <c r="D38" s="53"/>
      <c r="E38" s="13"/>
      <c r="F38" s="9"/>
      <c r="G38" s="17"/>
      <c r="H38" s="9"/>
      <c r="I38" s="246"/>
      <c r="J38" s="2"/>
      <c r="K38" s="2"/>
      <c r="L38" s="2"/>
      <c r="M38" s="2"/>
      <c r="N38" s="2"/>
      <c r="O38" s="2"/>
      <c r="P38" s="2"/>
      <c r="Q38" s="2"/>
      <c r="R38" s="2"/>
      <c r="S38" s="2"/>
      <c r="T38" s="2"/>
      <c r="U38" s="2"/>
      <c r="V38" s="2"/>
      <c r="W38" s="2"/>
      <c r="X38" s="2"/>
      <c r="Y38" s="2"/>
      <c r="Z38" s="2"/>
      <c r="AA38" s="2"/>
      <c r="AB38" s="2"/>
      <c r="AC38" s="2"/>
      <c r="AD38" s="2"/>
      <c r="AE38" s="1"/>
      <c r="AF38" s="1"/>
      <c r="AG38" s="1"/>
    </row>
    <row r="39" spans="1:33" s="21" customFormat="1" ht="18" customHeight="1" thickBot="1" x14ac:dyDescent="0.25">
      <c r="A39" s="10"/>
      <c r="B39" s="3"/>
      <c r="C39" s="248"/>
      <c r="D39" s="53"/>
      <c r="E39" s="13"/>
      <c r="F39" s="9"/>
      <c r="G39" s="17"/>
      <c r="H39" s="9"/>
      <c r="I39" s="246"/>
      <c r="J39" s="2"/>
      <c r="K39" s="2"/>
      <c r="L39" s="2"/>
      <c r="M39" s="2"/>
      <c r="N39" s="2"/>
      <c r="O39" s="2"/>
      <c r="P39" s="2"/>
      <c r="Q39" s="2"/>
      <c r="R39" s="2"/>
      <c r="S39" s="2"/>
      <c r="T39" s="2"/>
      <c r="U39" s="2"/>
      <c r="V39" s="2"/>
      <c r="W39" s="2"/>
      <c r="X39" s="2"/>
      <c r="Y39" s="2"/>
      <c r="Z39" s="2"/>
      <c r="AA39" s="2"/>
      <c r="AB39" s="2"/>
      <c r="AC39" s="2"/>
      <c r="AD39" s="2"/>
      <c r="AE39" s="1"/>
      <c r="AF39" s="1"/>
      <c r="AG39" s="1"/>
    </row>
    <row r="40" spans="1:33" s="21" customFormat="1" ht="18" customHeight="1" thickBot="1" x14ac:dyDescent="0.25">
      <c r="A40" s="10"/>
      <c r="B40" s="3"/>
      <c r="C40" s="248"/>
      <c r="D40" s="53"/>
      <c r="E40" s="13"/>
      <c r="F40" s="9"/>
      <c r="G40" s="17"/>
      <c r="H40" s="9"/>
      <c r="I40" s="246"/>
      <c r="J40" s="2"/>
      <c r="K40" s="2"/>
      <c r="L40" s="2"/>
      <c r="M40" s="2"/>
      <c r="N40" s="2"/>
      <c r="O40" s="2"/>
      <c r="P40" s="2"/>
      <c r="Q40" s="2"/>
      <c r="R40" s="2"/>
      <c r="S40" s="2"/>
      <c r="T40" s="2"/>
      <c r="U40" s="2"/>
      <c r="V40" s="2"/>
      <c r="W40" s="2"/>
      <c r="X40" s="2"/>
      <c r="Y40" s="2"/>
      <c r="Z40" s="2"/>
      <c r="AA40" s="2"/>
      <c r="AB40" s="2"/>
      <c r="AC40" s="2"/>
      <c r="AD40" s="2"/>
      <c r="AE40" s="1"/>
      <c r="AF40" s="1"/>
      <c r="AG40" s="1"/>
    </row>
    <row r="41" spans="1:33" s="21" customFormat="1" ht="18" customHeight="1" thickBot="1" x14ac:dyDescent="0.25">
      <c r="A41" s="10"/>
      <c r="B41" s="3"/>
      <c r="C41" s="248"/>
      <c r="D41" s="53"/>
      <c r="E41" s="13"/>
      <c r="F41" s="9"/>
      <c r="G41" s="17"/>
      <c r="H41" s="9"/>
      <c r="I41" s="246"/>
      <c r="J41" s="2"/>
      <c r="K41" s="2"/>
      <c r="L41" s="2"/>
      <c r="M41" s="2"/>
      <c r="N41" s="2"/>
      <c r="O41" s="2"/>
      <c r="P41" s="2"/>
      <c r="Q41" s="2"/>
      <c r="R41" s="2"/>
      <c r="S41" s="2"/>
      <c r="T41" s="2"/>
      <c r="U41" s="2"/>
      <c r="V41" s="2"/>
      <c r="W41" s="2"/>
      <c r="X41" s="2"/>
      <c r="Y41" s="2"/>
      <c r="Z41" s="2"/>
      <c r="AA41" s="2"/>
      <c r="AB41" s="2"/>
      <c r="AC41" s="2"/>
      <c r="AD41" s="2"/>
      <c r="AE41" s="1"/>
      <c r="AF41" s="1"/>
      <c r="AG41" s="1"/>
    </row>
    <row r="42" spans="1:33" s="21" customFormat="1" ht="18" customHeight="1" thickBot="1" x14ac:dyDescent="0.25">
      <c r="A42" s="10"/>
      <c r="B42" s="3"/>
      <c r="C42" s="248"/>
      <c r="D42" s="53"/>
      <c r="E42" s="13"/>
      <c r="F42" s="9"/>
      <c r="G42" s="17"/>
      <c r="H42" s="9"/>
      <c r="I42" s="246"/>
      <c r="J42" s="2"/>
      <c r="K42" s="2"/>
      <c r="L42" s="2"/>
      <c r="M42" s="2"/>
      <c r="N42" s="2"/>
      <c r="O42" s="2"/>
      <c r="P42" s="2"/>
      <c r="Q42" s="2"/>
      <c r="R42" s="2"/>
      <c r="S42" s="2"/>
      <c r="T42" s="2"/>
      <c r="U42" s="2"/>
      <c r="V42" s="2"/>
      <c r="W42" s="2"/>
      <c r="X42" s="2"/>
      <c r="Y42" s="2"/>
      <c r="Z42" s="2"/>
      <c r="AA42" s="2"/>
      <c r="AB42" s="2"/>
      <c r="AC42" s="2"/>
      <c r="AD42" s="2"/>
      <c r="AE42" s="1"/>
      <c r="AF42" s="1"/>
      <c r="AG42" s="1"/>
    </row>
    <row r="43" spans="1:33" s="21" customFormat="1" ht="18" customHeight="1" thickBot="1" x14ac:dyDescent="0.25">
      <c r="A43" s="10"/>
      <c r="B43" s="3"/>
      <c r="C43" s="248"/>
      <c r="D43" s="53"/>
      <c r="E43" s="13"/>
      <c r="F43" s="9"/>
      <c r="G43" s="17"/>
      <c r="H43" s="9"/>
      <c r="I43" s="246"/>
      <c r="J43" s="2"/>
      <c r="K43" s="2"/>
      <c r="L43" s="2"/>
      <c r="M43" s="2"/>
      <c r="N43" s="2"/>
      <c r="O43" s="2"/>
      <c r="P43" s="2"/>
      <c r="Q43" s="2"/>
      <c r="R43" s="2"/>
      <c r="S43" s="2"/>
      <c r="T43" s="2"/>
      <c r="U43" s="2"/>
      <c r="V43" s="2"/>
      <c r="W43" s="2"/>
      <c r="X43" s="2"/>
      <c r="Y43" s="2"/>
      <c r="Z43" s="2"/>
      <c r="AA43" s="2"/>
      <c r="AB43" s="2"/>
      <c r="AC43" s="2"/>
      <c r="AD43" s="2"/>
      <c r="AE43" s="1"/>
      <c r="AF43" s="1"/>
      <c r="AG43" s="1"/>
    </row>
    <row r="44" spans="1:33" s="21" customFormat="1" ht="18" customHeight="1" thickBot="1" x14ac:dyDescent="0.25">
      <c r="A44" s="10"/>
      <c r="B44" s="3"/>
      <c r="C44" s="248"/>
      <c r="D44" s="53"/>
      <c r="E44" s="13"/>
      <c r="F44" s="9"/>
      <c r="G44" s="17"/>
      <c r="H44" s="9"/>
      <c r="I44" s="246"/>
      <c r="J44" s="2"/>
      <c r="K44" s="2"/>
      <c r="L44" s="2"/>
      <c r="M44" s="2"/>
      <c r="N44" s="2"/>
      <c r="O44" s="2"/>
      <c r="P44" s="2"/>
      <c r="Q44" s="2"/>
      <c r="R44" s="2"/>
      <c r="S44" s="2"/>
      <c r="T44" s="2"/>
      <c r="U44" s="2"/>
      <c r="V44" s="2"/>
      <c r="W44" s="2"/>
      <c r="X44" s="2"/>
      <c r="Y44" s="2"/>
      <c r="Z44" s="2"/>
      <c r="AA44" s="2"/>
      <c r="AB44" s="2"/>
      <c r="AC44" s="2"/>
      <c r="AD44" s="2"/>
      <c r="AE44" s="1"/>
      <c r="AF44" s="1"/>
      <c r="AG44" s="1"/>
    </row>
    <row r="45" spans="1:33" s="21" customFormat="1" ht="18" customHeight="1" thickBot="1" x14ac:dyDescent="0.25">
      <c r="A45" s="10"/>
      <c r="B45" s="3"/>
      <c r="C45" s="248"/>
      <c r="D45" s="53"/>
      <c r="E45" s="13"/>
      <c r="F45" s="9"/>
      <c r="G45" s="17"/>
      <c r="H45" s="9"/>
      <c r="I45" s="246"/>
      <c r="J45" s="2"/>
      <c r="K45" s="2"/>
      <c r="L45" s="2"/>
      <c r="M45" s="2"/>
      <c r="N45" s="2"/>
      <c r="O45" s="2"/>
      <c r="P45" s="2"/>
      <c r="Q45" s="2"/>
      <c r="R45" s="2"/>
      <c r="S45" s="2"/>
      <c r="T45" s="2"/>
      <c r="U45" s="2"/>
      <c r="V45" s="2"/>
      <c r="W45" s="2"/>
      <c r="X45" s="2"/>
      <c r="Y45" s="2"/>
      <c r="Z45" s="2"/>
      <c r="AA45" s="2"/>
      <c r="AB45" s="2"/>
      <c r="AC45" s="2"/>
      <c r="AD45" s="2"/>
      <c r="AE45" s="1"/>
      <c r="AF45" s="1"/>
      <c r="AG45" s="1"/>
    </row>
    <row r="46" spans="1:33" s="21" customFormat="1" ht="18" customHeight="1" thickBot="1" x14ac:dyDescent="0.25">
      <c r="A46" s="10"/>
      <c r="B46" s="3"/>
      <c r="C46" s="248"/>
      <c r="D46" s="53"/>
      <c r="E46" s="13"/>
      <c r="F46" s="9"/>
      <c r="G46" s="17"/>
      <c r="H46" s="9"/>
      <c r="I46" s="246"/>
      <c r="J46" s="2"/>
      <c r="K46" s="2"/>
      <c r="L46" s="2"/>
      <c r="M46" s="2"/>
      <c r="N46" s="2"/>
      <c r="O46" s="2"/>
      <c r="P46" s="2"/>
      <c r="Q46" s="2"/>
      <c r="R46" s="2"/>
      <c r="S46" s="2"/>
      <c r="T46" s="2"/>
      <c r="U46" s="2"/>
      <c r="V46" s="2"/>
      <c r="W46" s="2"/>
      <c r="X46" s="2"/>
      <c r="Y46" s="2"/>
      <c r="Z46" s="2"/>
      <c r="AA46" s="2"/>
      <c r="AB46" s="2"/>
      <c r="AC46" s="2"/>
      <c r="AD46" s="2"/>
      <c r="AE46" s="1"/>
      <c r="AF46" s="1"/>
      <c r="AG46" s="1"/>
    </row>
    <row r="47" spans="1:33" s="21" customFormat="1" ht="18" customHeight="1" thickBot="1" x14ac:dyDescent="0.25">
      <c r="A47" s="10"/>
      <c r="B47" s="3"/>
      <c r="C47" s="248"/>
      <c r="D47" s="53"/>
      <c r="E47" s="13"/>
      <c r="F47" s="9"/>
      <c r="G47" s="17"/>
      <c r="H47" s="9"/>
      <c r="I47" s="246"/>
      <c r="J47" s="2"/>
      <c r="K47" s="2"/>
      <c r="L47" s="2"/>
      <c r="M47" s="2"/>
      <c r="N47" s="2"/>
      <c r="O47" s="2"/>
      <c r="P47" s="2"/>
      <c r="Q47" s="2"/>
      <c r="R47" s="2"/>
      <c r="S47" s="2"/>
      <c r="T47" s="2"/>
      <c r="U47" s="2"/>
      <c r="V47" s="2"/>
      <c r="W47" s="2"/>
      <c r="X47" s="2"/>
      <c r="Y47" s="2"/>
      <c r="Z47" s="2"/>
      <c r="AA47" s="2"/>
      <c r="AB47" s="2"/>
      <c r="AC47" s="2"/>
      <c r="AD47" s="2"/>
      <c r="AE47" s="1"/>
      <c r="AF47" s="1"/>
      <c r="AG47" s="1"/>
    </row>
    <row r="48" spans="1:33" s="21" customFormat="1" ht="18" customHeight="1" thickBot="1" x14ac:dyDescent="0.25">
      <c r="A48" s="10"/>
      <c r="B48" s="3"/>
      <c r="C48" s="248"/>
      <c r="D48" s="53"/>
      <c r="E48" s="13"/>
      <c r="F48" s="9"/>
      <c r="G48" s="17"/>
      <c r="H48" s="9"/>
      <c r="I48" s="246"/>
      <c r="J48" s="2"/>
      <c r="K48" s="2"/>
      <c r="L48" s="2"/>
      <c r="M48" s="2"/>
      <c r="N48" s="2"/>
      <c r="O48" s="2"/>
      <c r="P48" s="2"/>
      <c r="Q48" s="2"/>
      <c r="R48" s="2"/>
      <c r="S48" s="2"/>
      <c r="T48" s="2"/>
      <c r="U48" s="2"/>
      <c r="V48" s="2"/>
      <c r="W48" s="2"/>
      <c r="X48" s="2"/>
      <c r="Y48" s="2"/>
      <c r="Z48" s="2"/>
      <c r="AA48" s="2"/>
      <c r="AB48" s="2"/>
      <c r="AC48" s="2"/>
      <c r="AD48" s="2"/>
      <c r="AE48" s="1"/>
      <c r="AF48" s="1"/>
      <c r="AG48" s="1"/>
    </row>
    <row r="49" spans="1:33" s="21" customFormat="1" ht="18" customHeight="1" thickBot="1" x14ac:dyDescent="0.25">
      <c r="A49" s="10"/>
      <c r="B49" s="3"/>
      <c r="C49" s="248"/>
      <c r="D49" s="53"/>
      <c r="E49" s="13"/>
      <c r="F49" s="9"/>
      <c r="G49" s="17"/>
      <c r="H49" s="9"/>
      <c r="I49" s="246"/>
      <c r="J49" s="2"/>
      <c r="K49" s="2"/>
      <c r="L49" s="2"/>
      <c r="M49" s="2"/>
      <c r="N49" s="2"/>
      <c r="O49" s="2"/>
      <c r="P49" s="2"/>
      <c r="Q49" s="2"/>
      <c r="R49" s="2"/>
      <c r="S49" s="2"/>
      <c r="T49" s="2"/>
      <c r="U49" s="2"/>
      <c r="V49" s="2"/>
      <c r="W49" s="2"/>
      <c r="X49" s="2"/>
      <c r="Y49" s="2"/>
      <c r="Z49" s="2"/>
      <c r="AA49" s="2"/>
      <c r="AB49" s="2"/>
      <c r="AC49" s="2"/>
      <c r="AD49" s="2"/>
      <c r="AE49" s="1"/>
      <c r="AF49" s="1"/>
      <c r="AG49" s="1"/>
    </row>
    <row r="50" spans="1:33" s="21" customFormat="1" ht="18" customHeight="1" thickBot="1" x14ac:dyDescent="0.25">
      <c r="A50" s="10"/>
      <c r="B50" s="3"/>
      <c r="C50" s="248"/>
      <c r="D50" s="53"/>
      <c r="E50" s="13"/>
      <c r="F50" s="9"/>
      <c r="G50" s="17"/>
      <c r="H50" s="9"/>
      <c r="I50" s="246"/>
      <c r="J50" s="2"/>
      <c r="K50" s="2"/>
      <c r="L50" s="2"/>
      <c r="M50" s="2"/>
      <c r="N50" s="2"/>
      <c r="O50" s="2"/>
      <c r="P50" s="2"/>
      <c r="Q50" s="2"/>
      <c r="R50" s="2"/>
      <c r="S50" s="2"/>
      <c r="T50" s="2"/>
      <c r="U50" s="2"/>
      <c r="V50" s="2"/>
      <c r="W50" s="2"/>
      <c r="X50" s="2"/>
      <c r="Y50" s="2"/>
      <c r="Z50" s="2"/>
      <c r="AA50" s="2"/>
      <c r="AB50" s="2"/>
      <c r="AC50" s="2"/>
      <c r="AD50" s="2"/>
      <c r="AE50" s="1"/>
      <c r="AF50" s="1"/>
      <c r="AG50" s="1"/>
    </row>
    <row r="51" spans="1:33" s="21" customFormat="1" ht="18" customHeight="1" thickBot="1" x14ac:dyDescent="0.25">
      <c r="A51" s="10"/>
      <c r="B51" s="3"/>
      <c r="C51" s="248"/>
      <c r="D51" s="53"/>
      <c r="E51" s="13"/>
      <c r="F51" s="9"/>
      <c r="G51" s="17"/>
      <c r="H51" s="9"/>
      <c r="I51" s="246"/>
      <c r="J51" s="2"/>
      <c r="K51" s="2"/>
      <c r="L51" s="2"/>
      <c r="M51" s="2"/>
      <c r="N51" s="2"/>
      <c r="O51" s="2"/>
      <c r="P51" s="2"/>
      <c r="Q51" s="2"/>
      <c r="R51" s="2"/>
      <c r="S51" s="2"/>
      <c r="T51" s="2"/>
      <c r="U51" s="2"/>
      <c r="V51" s="2"/>
      <c r="W51" s="2"/>
      <c r="X51" s="2"/>
      <c r="Y51" s="2"/>
      <c r="Z51" s="2"/>
      <c r="AA51" s="2"/>
      <c r="AB51" s="2"/>
      <c r="AC51" s="2"/>
      <c r="AD51" s="2"/>
      <c r="AE51" s="1"/>
      <c r="AF51" s="1"/>
      <c r="AG51" s="1"/>
    </row>
    <row r="52" spans="1:33" s="21" customFormat="1" ht="18" customHeight="1" thickBot="1" x14ac:dyDescent="0.25">
      <c r="A52" s="10"/>
      <c r="B52" s="3"/>
      <c r="C52" s="248"/>
      <c r="D52" s="53"/>
      <c r="E52" s="13"/>
      <c r="F52" s="9"/>
      <c r="G52" s="17"/>
      <c r="H52" s="9"/>
      <c r="I52" s="246"/>
      <c r="J52" s="2"/>
      <c r="K52" s="2"/>
      <c r="L52" s="2"/>
      <c r="M52" s="2"/>
      <c r="N52" s="2"/>
      <c r="O52" s="2"/>
      <c r="P52" s="2"/>
      <c r="Q52" s="2"/>
      <c r="R52" s="2"/>
      <c r="S52" s="2"/>
      <c r="T52" s="2"/>
      <c r="U52" s="2"/>
      <c r="V52" s="2"/>
      <c r="W52" s="2"/>
      <c r="X52" s="2"/>
      <c r="Y52" s="2"/>
      <c r="Z52" s="2"/>
      <c r="AA52" s="2"/>
      <c r="AB52" s="2"/>
      <c r="AC52" s="2"/>
      <c r="AD52" s="2"/>
      <c r="AE52" s="1"/>
      <c r="AF52" s="1"/>
      <c r="AG52" s="1"/>
    </row>
    <row r="53" spans="1:33" s="21" customFormat="1" ht="18" customHeight="1" thickBot="1" x14ac:dyDescent="0.25">
      <c r="A53" s="10"/>
      <c r="B53" s="3"/>
      <c r="C53" s="248"/>
      <c r="D53" s="53"/>
      <c r="E53" s="13"/>
      <c r="F53" s="9"/>
      <c r="G53" s="17"/>
      <c r="H53" s="9"/>
      <c r="I53" s="246"/>
      <c r="J53" s="2"/>
      <c r="K53" s="2"/>
      <c r="L53" s="2"/>
      <c r="M53" s="2"/>
      <c r="N53" s="2"/>
      <c r="O53" s="2"/>
      <c r="P53" s="2"/>
      <c r="Q53" s="2"/>
      <c r="R53" s="2"/>
      <c r="S53" s="2"/>
      <c r="T53" s="2"/>
      <c r="U53" s="2"/>
      <c r="V53" s="2"/>
      <c r="W53" s="2"/>
      <c r="X53" s="2"/>
      <c r="Y53" s="2"/>
      <c r="Z53" s="2"/>
      <c r="AA53" s="2"/>
      <c r="AB53" s="2"/>
      <c r="AC53" s="2"/>
      <c r="AD53" s="2"/>
      <c r="AE53" s="1"/>
      <c r="AF53" s="1"/>
      <c r="AG53" s="1"/>
    </row>
    <row r="54" spans="1:33" s="21" customFormat="1" ht="18" customHeight="1" thickBot="1" x14ac:dyDescent="0.25">
      <c r="A54" s="10"/>
      <c r="B54" s="3"/>
      <c r="C54" s="248"/>
      <c r="D54" s="53"/>
      <c r="E54" s="13"/>
      <c r="F54" s="9"/>
      <c r="G54" s="17"/>
      <c r="H54" s="9"/>
      <c r="I54" s="246"/>
      <c r="J54" s="2"/>
      <c r="K54" s="2"/>
      <c r="L54" s="2"/>
      <c r="M54" s="2"/>
      <c r="N54" s="2"/>
      <c r="O54" s="2"/>
      <c r="P54" s="2"/>
      <c r="Q54" s="2"/>
      <c r="R54" s="2"/>
      <c r="S54" s="2"/>
      <c r="T54" s="2"/>
      <c r="U54" s="2"/>
      <c r="V54" s="2"/>
      <c r="W54" s="2"/>
      <c r="X54" s="2"/>
      <c r="Y54" s="2"/>
      <c r="Z54" s="2"/>
      <c r="AA54" s="2"/>
      <c r="AB54" s="2"/>
      <c r="AC54" s="2"/>
      <c r="AD54" s="2"/>
      <c r="AE54" s="1"/>
      <c r="AF54" s="1"/>
      <c r="AG54" s="1"/>
    </row>
    <row r="55" spans="1:33" s="21" customFormat="1" ht="18" customHeight="1" thickBot="1" x14ac:dyDescent="0.25">
      <c r="A55" s="10"/>
      <c r="B55" s="3"/>
      <c r="C55" s="248"/>
      <c r="D55" s="53"/>
      <c r="E55" s="13"/>
      <c r="F55" s="9"/>
      <c r="G55" s="17"/>
      <c r="H55" s="9"/>
      <c r="I55" s="246"/>
      <c r="J55" s="2"/>
      <c r="K55" s="2"/>
      <c r="L55" s="2"/>
      <c r="M55" s="2"/>
      <c r="N55" s="2"/>
      <c r="O55" s="2"/>
      <c r="P55" s="2"/>
      <c r="Q55" s="2"/>
      <c r="R55" s="2"/>
      <c r="S55" s="2"/>
      <c r="T55" s="2"/>
      <c r="U55" s="2"/>
      <c r="V55" s="2"/>
      <c r="W55" s="2"/>
      <c r="X55" s="2"/>
      <c r="Y55" s="2"/>
      <c r="Z55" s="2"/>
      <c r="AA55" s="2"/>
      <c r="AB55" s="2"/>
      <c r="AC55" s="2"/>
      <c r="AD55" s="2"/>
      <c r="AE55" s="1"/>
      <c r="AF55" s="1"/>
      <c r="AG55" s="1"/>
    </row>
    <row r="56" spans="1:33" s="21" customFormat="1" ht="18" customHeight="1" thickBot="1" x14ac:dyDescent="0.25">
      <c r="A56" s="10"/>
      <c r="B56" s="3"/>
      <c r="C56" s="248"/>
      <c r="D56" s="53"/>
      <c r="E56" s="13"/>
      <c r="F56" s="9"/>
      <c r="G56" s="17"/>
      <c r="H56" s="9"/>
      <c r="I56" s="246"/>
      <c r="J56" s="2"/>
      <c r="K56" s="2"/>
      <c r="L56" s="2"/>
      <c r="M56" s="2"/>
      <c r="N56" s="2"/>
      <c r="O56" s="2"/>
      <c r="P56" s="2"/>
      <c r="Q56" s="2"/>
      <c r="R56" s="2"/>
      <c r="S56" s="2"/>
      <c r="T56" s="2"/>
      <c r="U56" s="2"/>
      <c r="V56" s="2"/>
      <c r="W56" s="2"/>
      <c r="X56" s="2"/>
      <c r="Y56" s="2"/>
      <c r="Z56" s="2"/>
      <c r="AA56" s="2"/>
      <c r="AB56" s="2"/>
      <c r="AC56" s="2"/>
      <c r="AD56" s="2"/>
      <c r="AE56" s="1"/>
      <c r="AF56" s="1"/>
      <c r="AG56" s="1"/>
    </row>
    <row r="57" spans="1:33" s="21" customFormat="1" ht="18" customHeight="1" thickBot="1" x14ac:dyDescent="0.25">
      <c r="A57" s="10"/>
      <c r="B57" s="3"/>
      <c r="C57" s="248"/>
      <c r="D57" s="53"/>
      <c r="E57" s="13"/>
      <c r="F57" s="9"/>
      <c r="G57" s="17"/>
      <c r="H57" s="9"/>
      <c r="I57" s="246"/>
      <c r="J57" s="2"/>
      <c r="K57" s="2"/>
      <c r="L57" s="2"/>
      <c r="M57" s="2"/>
      <c r="N57" s="2"/>
      <c r="O57" s="2"/>
      <c r="P57" s="2"/>
      <c r="Q57" s="2"/>
      <c r="R57" s="2"/>
      <c r="S57" s="2"/>
      <c r="T57" s="2"/>
      <c r="U57" s="2"/>
      <c r="V57" s="2"/>
      <c r="W57" s="2"/>
      <c r="X57" s="2"/>
      <c r="Y57" s="2"/>
      <c r="Z57" s="2"/>
      <c r="AA57" s="2"/>
      <c r="AB57" s="2"/>
      <c r="AC57" s="2"/>
      <c r="AD57" s="2"/>
      <c r="AE57" s="1"/>
      <c r="AF57" s="1"/>
      <c r="AG57" s="1"/>
    </row>
    <row r="58" spans="1:33" s="21" customFormat="1" ht="18" customHeight="1" thickBot="1" x14ac:dyDescent="0.25">
      <c r="A58" s="10"/>
      <c r="B58" s="3"/>
      <c r="C58" s="248"/>
      <c r="D58" s="53"/>
      <c r="E58" s="13"/>
      <c r="F58" s="9"/>
      <c r="G58" s="17"/>
      <c r="H58" s="9"/>
      <c r="I58" s="246"/>
      <c r="J58" s="2"/>
      <c r="K58" s="2"/>
      <c r="L58" s="2"/>
      <c r="M58" s="2"/>
      <c r="N58" s="2"/>
      <c r="O58" s="2"/>
      <c r="P58" s="2"/>
      <c r="Q58" s="2"/>
      <c r="R58" s="2"/>
      <c r="S58" s="2"/>
      <c r="T58" s="2"/>
      <c r="U58" s="2"/>
      <c r="V58" s="2"/>
      <c r="W58" s="2"/>
      <c r="X58" s="2"/>
      <c r="Y58" s="2"/>
      <c r="Z58" s="2"/>
      <c r="AA58" s="2"/>
      <c r="AB58" s="2"/>
      <c r="AC58" s="2"/>
      <c r="AD58" s="2"/>
      <c r="AE58" s="1"/>
      <c r="AF58" s="1"/>
      <c r="AG58" s="1"/>
    </row>
    <row r="59" spans="1:33" s="21" customFormat="1" ht="18" customHeight="1" thickBot="1" x14ac:dyDescent="0.25">
      <c r="A59" s="10"/>
      <c r="B59" s="3"/>
      <c r="C59" s="248"/>
      <c r="D59" s="53"/>
      <c r="E59" s="13"/>
      <c r="F59" s="9"/>
      <c r="G59" s="17"/>
      <c r="H59" s="9"/>
      <c r="I59" s="246"/>
      <c r="J59" s="2"/>
      <c r="K59" s="2"/>
      <c r="L59" s="2"/>
      <c r="M59" s="2"/>
      <c r="N59" s="2"/>
      <c r="O59" s="2"/>
      <c r="P59" s="2"/>
      <c r="Q59" s="2"/>
      <c r="R59" s="2"/>
      <c r="S59" s="2"/>
      <c r="T59" s="2"/>
      <c r="U59" s="2"/>
      <c r="V59" s="2"/>
      <c r="W59" s="2"/>
      <c r="X59" s="2"/>
      <c r="Y59" s="2"/>
      <c r="Z59" s="2"/>
      <c r="AA59" s="2"/>
      <c r="AB59" s="2"/>
      <c r="AC59" s="2"/>
      <c r="AD59" s="2"/>
      <c r="AE59" s="1"/>
      <c r="AF59" s="1"/>
      <c r="AG59" s="1"/>
    </row>
    <row r="60" spans="1:33" s="21" customFormat="1" ht="18" customHeight="1" thickBot="1" x14ac:dyDescent="0.25">
      <c r="A60" s="10"/>
      <c r="B60" s="3"/>
      <c r="C60" s="248"/>
      <c r="D60" s="53"/>
      <c r="E60" s="13"/>
      <c r="F60" s="9"/>
      <c r="G60" s="17"/>
      <c r="H60" s="9"/>
      <c r="I60" s="246"/>
      <c r="J60" s="2"/>
      <c r="K60" s="2"/>
      <c r="L60" s="2"/>
      <c r="M60" s="2"/>
      <c r="N60" s="2"/>
      <c r="O60" s="2"/>
      <c r="P60" s="2"/>
      <c r="Q60" s="2"/>
      <c r="R60" s="2"/>
      <c r="S60" s="2"/>
      <c r="T60" s="2"/>
      <c r="U60" s="2"/>
      <c r="V60" s="2"/>
      <c r="W60" s="2"/>
      <c r="X60" s="2"/>
      <c r="Y60" s="2"/>
      <c r="Z60" s="2"/>
      <c r="AA60" s="2"/>
      <c r="AB60" s="2"/>
      <c r="AC60" s="2"/>
      <c r="AD60" s="2"/>
      <c r="AE60" s="1"/>
      <c r="AF60" s="1"/>
      <c r="AG60" s="1"/>
    </row>
    <row r="61" spans="1:33" s="21" customFormat="1" ht="18" customHeight="1" thickBot="1" x14ac:dyDescent="0.25">
      <c r="A61" s="10"/>
      <c r="B61" s="3"/>
      <c r="C61" s="248"/>
      <c r="D61" s="53"/>
      <c r="E61" s="13"/>
      <c r="F61" s="9"/>
      <c r="G61" s="17"/>
      <c r="H61" s="9"/>
      <c r="I61" s="246"/>
      <c r="J61" s="2"/>
      <c r="K61" s="2"/>
      <c r="L61" s="2"/>
      <c r="M61" s="2"/>
      <c r="N61" s="2"/>
      <c r="O61" s="2"/>
      <c r="P61" s="2"/>
      <c r="Q61" s="2"/>
      <c r="R61" s="2"/>
      <c r="S61" s="2"/>
      <c r="T61" s="2"/>
      <c r="U61" s="2"/>
      <c r="V61" s="2"/>
      <c r="W61" s="2"/>
      <c r="X61" s="2"/>
      <c r="Y61" s="2"/>
      <c r="Z61" s="2"/>
      <c r="AA61" s="2"/>
      <c r="AB61" s="2"/>
      <c r="AC61" s="2"/>
      <c r="AD61" s="2"/>
      <c r="AE61" s="1"/>
      <c r="AF61" s="1"/>
      <c r="AG61" s="1"/>
    </row>
    <row r="62" spans="1:33" s="21" customFormat="1" ht="18" customHeight="1" thickBot="1" x14ac:dyDescent="0.25">
      <c r="A62" s="10"/>
      <c r="B62" s="3"/>
      <c r="C62" s="248"/>
      <c r="D62" s="53"/>
      <c r="E62" s="13"/>
      <c r="F62" s="9"/>
      <c r="G62" s="17"/>
      <c r="H62" s="9"/>
      <c r="I62" s="246"/>
      <c r="J62" s="2"/>
      <c r="K62" s="2"/>
      <c r="L62" s="2"/>
      <c r="M62" s="2"/>
      <c r="N62" s="2"/>
      <c r="O62" s="2"/>
      <c r="P62" s="2"/>
      <c r="Q62" s="2"/>
      <c r="R62" s="2"/>
      <c r="S62" s="2"/>
      <c r="T62" s="2"/>
      <c r="U62" s="2"/>
      <c r="V62" s="2"/>
      <c r="W62" s="2"/>
      <c r="X62" s="2"/>
      <c r="Y62" s="2"/>
      <c r="Z62" s="2"/>
      <c r="AA62" s="2"/>
      <c r="AB62" s="2"/>
      <c r="AC62" s="2"/>
      <c r="AD62" s="2"/>
      <c r="AE62" s="1"/>
      <c r="AF62" s="1"/>
      <c r="AG62" s="1"/>
    </row>
    <row r="63" spans="1:33" s="21" customFormat="1" ht="18" customHeight="1" thickBot="1" x14ac:dyDescent="0.25">
      <c r="A63" s="10"/>
      <c r="B63" s="3"/>
      <c r="C63" s="248"/>
      <c r="D63" s="53"/>
      <c r="E63" s="13"/>
      <c r="F63" s="9"/>
      <c r="G63" s="17"/>
      <c r="H63" s="9"/>
      <c r="I63" s="246"/>
      <c r="J63" s="2"/>
      <c r="K63" s="2"/>
      <c r="L63" s="2"/>
      <c r="M63" s="2"/>
      <c r="N63" s="2"/>
      <c r="O63" s="2"/>
      <c r="P63" s="2"/>
      <c r="Q63" s="2"/>
      <c r="R63" s="2"/>
      <c r="S63" s="2"/>
      <c r="T63" s="2"/>
      <c r="U63" s="2"/>
      <c r="V63" s="2"/>
      <c r="W63" s="2"/>
      <c r="X63" s="2"/>
      <c r="Y63" s="2"/>
      <c r="Z63" s="2"/>
      <c r="AA63" s="2"/>
      <c r="AB63" s="2"/>
      <c r="AC63" s="2"/>
      <c r="AD63" s="2"/>
      <c r="AE63" s="1"/>
      <c r="AF63" s="1"/>
      <c r="AG63" s="1"/>
    </row>
    <row r="64" spans="1:33" s="21" customFormat="1" ht="18" customHeight="1" thickBot="1" x14ac:dyDescent="0.25">
      <c r="A64" s="10"/>
      <c r="B64" s="3"/>
      <c r="C64" s="248"/>
      <c r="D64" s="53"/>
      <c r="E64" s="13"/>
      <c r="F64" s="9"/>
      <c r="G64" s="17"/>
      <c r="H64" s="9"/>
      <c r="I64" s="246"/>
      <c r="J64" s="2"/>
      <c r="K64" s="2"/>
      <c r="L64" s="2"/>
      <c r="M64" s="2"/>
      <c r="N64" s="2"/>
      <c r="O64" s="2"/>
      <c r="P64" s="2"/>
      <c r="Q64" s="2"/>
      <c r="R64" s="2"/>
      <c r="S64" s="2"/>
      <c r="T64" s="2"/>
      <c r="U64" s="2"/>
      <c r="V64" s="2"/>
      <c r="W64" s="2"/>
      <c r="X64" s="2"/>
      <c r="Y64" s="2"/>
      <c r="Z64" s="2"/>
      <c r="AA64" s="2"/>
      <c r="AB64" s="2"/>
      <c r="AC64" s="2"/>
      <c r="AD64" s="2"/>
      <c r="AE64" s="1"/>
      <c r="AF64" s="1"/>
      <c r="AG64" s="1"/>
    </row>
    <row r="65" spans="1:33" s="21" customFormat="1" ht="18" customHeight="1" thickBot="1" x14ac:dyDescent="0.25">
      <c r="A65" s="10"/>
      <c r="B65" s="3"/>
      <c r="C65" s="248"/>
      <c r="D65" s="53"/>
      <c r="E65" s="13"/>
      <c r="F65" s="9"/>
      <c r="G65" s="17"/>
      <c r="H65" s="9"/>
      <c r="I65" s="246"/>
      <c r="J65" s="2"/>
      <c r="K65" s="2"/>
      <c r="L65" s="2"/>
      <c r="M65" s="2"/>
      <c r="N65" s="2"/>
      <c r="O65" s="2"/>
      <c r="P65" s="2"/>
      <c r="Q65" s="2"/>
      <c r="R65" s="2"/>
      <c r="S65" s="2"/>
      <c r="T65" s="2"/>
      <c r="U65" s="2"/>
      <c r="V65" s="2"/>
      <c r="W65" s="2"/>
      <c r="X65" s="2"/>
      <c r="Y65" s="2"/>
      <c r="Z65" s="2"/>
      <c r="AA65" s="2"/>
      <c r="AB65" s="2"/>
      <c r="AC65" s="2"/>
      <c r="AD65" s="2"/>
      <c r="AE65" s="1"/>
      <c r="AF65" s="1"/>
      <c r="AG65" s="1"/>
    </row>
    <row r="66" spans="1:33" s="21" customFormat="1" ht="18" customHeight="1" thickBot="1" x14ac:dyDescent="0.25">
      <c r="A66" s="10"/>
      <c r="B66" s="3"/>
      <c r="C66" s="248"/>
      <c r="D66" s="53"/>
      <c r="E66" s="13"/>
      <c r="F66" s="9"/>
      <c r="G66" s="17"/>
      <c r="H66" s="9"/>
      <c r="I66" s="246"/>
      <c r="J66" s="2"/>
      <c r="K66" s="2"/>
      <c r="L66" s="2"/>
      <c r="M66" s="2"/>
      <c r="N66" s="2"/>
      <c r="O66" s="2"/>
      <c r="P66" s="2"/>
      <c r="Q66" s="2"/>
      <c r="R66" s="2"/>
      <c r="S66" s="2"/>
      <c r="T66" s="2"/>
      <c r="U66" s="2"/>
      <c r="V66" s="2"/>
      <c r="W66" s="2"/>
      <c r="X66" s="2"/>
      <c r="Y66" s="2"/>
      <c r="Z66" s="2"/>
      <c r="AA66" s="2"/>
      <c r="AB66" s="2"/>
      <c r="AC66" s="2"/>
      <c r="AD66" s="2"/>
      <c r="AE66" s="1"/>
      <c r="AF66" s="1"/>
      <c r="AG66" s="1"/>
    </row>
    <row r="67" spans="1:33" s="21" customFormat="1" ht="18" customHeight="1" thickBot="1" x14ac:dyDescent="0.25">
      <c r="A67" s="10"/>
      <c r="B67" s="3"/>
      <c r="C67" s="248"/>
      <c r="D67" s="53"/>
      <c r="E67" s="13"/>
      <c r="F67" s="9"/>
      <c r="G67" s="17"/>
      <c r="H67" s="9"/>
      <c r="I67" s="246"/>
      <c r="J67" s="2"/>
      <c r="K67" s="2"/>
      <c r="L67" s="2"/>
      <c r="M67" s="2"/>
      <c r="N67" s="2"/>
      <c r="O67" s="2"/>
      <c r="P67" s="2"/>
      <c r="Q67" s="2"/>
      <c r="R67" s="2"/>
      <c r="S67" s="2"/>
      <c r="T67" s="2"/>
      <c r="U67" s="2"/>
      <c r="V67" s="2"/>
      <c r="W67" s="2"/>
      <c r="X67" s="2"/>
      <c r="Y67" s="2"/>
      <c r="Z67" s="2"/>
      <c r="AA67" s="2"/>
      <c r="AB67" s="2"/>
      <c r="AC67" s="2"/>
      <c r="AD67" s="2"/>
      <c r="AE67" s="1"/>
      <c r="AF67" s="1"/>
      <c r="AG67" s="1"/>
    </row>
    <row r="68" spans="1:33" s="21" customFormat="1" ht="18" customHeight="1" thickBot="1" x14ac:dyDescent="0.25">
      <c r="A68" s="10"/>
      <c r="B68" s="3"/>
      <c r="C68" s="248"/>
      <c r="D68" s="53"/>
      <c r="E68" s="13"/>
      <c r="F68" s="9"/>
      <c r="G68" s="17"/>
      <c r="H68" s="9"/>
      <c r="I68" s="246"/>
      <c r="J68" s="2"/>
      <c r="K68" s="2"/>
      <c r="L68" s="2"/>
      <c r="M68" s="2"/>
      <c r="N68" s="2"/>
      <c r="O68" s="2"/>
      <c r="P68" s="2"/>
      <c r="Q68" s="2"/>
      <c r="R68" s="2"/>
      <c r="S68" s="2"/>
      <c r="T68" s="2"/>
      <c r="U68" s="2"/>
      <c r="V68" s="2"/>
      <c r="W68" s="2"/>
      <c r="X68" s="2"/>
      <c r="Y68" s="2"/>
      <c r="Z68" s="2"/>
      <c r="AA68" s="2"/>
      <c r="AB68" s="2"/>
      <c r="AC68" s="2"/>
      <c r="AD68" s="2"/>
      <c r="AE68" s="1"/>
      <c r="AF68" s="1"/>
      <c r="AG68" s="1"/>
    </row>
    <row r="69" spans="1:33" s="21" customFormat="1" ht="18" customHeight="1" thickBot="1" x14ac:dyDescent="0.25">
      <c r="A69" s="10"/>
      <c r="B69" s="3"/>
      <c r="C69" s="248"/>
      <c r="D69" s="53"/>
      <c r="E69" s="13"/>
      <c r="F69" s="9"/>
      <c r="G69" s="17"/>
      <c r="H69" s="9"/>
      <c r="I69" s="246"/>
      <c r="J69" s="2"/>
      <c r="K69" s="2"/>
      <c r="L69" s="2"/>
      <c r="M69" s="2"/>
      <c r="N69" s="2"/>
      <c r="O69" s="2"/>
      <c r="P69" s="2"/>
      <c r="Q69" s="2"/>
      <c r="R69" s="2"/>
      <c r="S69" s="2"/>
      <c r="T69" s="2"/>
      <c r="U69" s="2"/>
      <c r="V69" s="2"/>
      <c r="W69" s="2"/>
      <c r="X69" s="2"/>
      <c r="Y69" s="2"/>
      <c r="Z69" s="2"/>
      <c r="AA69" s="2"/>
      <c r="AB69" s="2"/>
      <c r="AC69" s="2"/>
      <c r="AD69" s="2"/>
      <c r="AE69" s="1"/>
      <c r="AF69" s="1"/>
      <c r="AG69" s="1"/>
    </row>
    <row r="70" spans="1:33" s="21" customFormat="1" ht="18" customHeight="1" thickBot="1" x14ac:dyDescent="0.25">
      <c r="A70" s="10"/>
      <c r="B70" s="3"/>
      <c r="C70" s="248"/>
      <c r="D70" s="53"/>
      <c r="E70" s="13"/>
      <c r="F70" s="9"/>
      <c r="G70" s="17"/>
      <c r="H70" s="9"/>
      <c r="I70" s="246"/>
      <c r="J70" s="2"/>
      <c r="K70" s="2"/>
      <c r="L70" s="2"/>
      <c r="M70" s="2"/>
      <c r="N70" s="2"/>
      <c r="O70" s="2"/>
      <c r="P70" s="2"/>
      <c r="Q70" s="2"/>
      <c r="R70" s="2"/>
      <c r="S70" s="2"/>
      <c r="T70" s="2"/>
      <c r="U70" s="2"/>
      <c r="V70" s="2"/>
      <c r="W70" s="2"/>
      <c r="X70" s="2"/>
      <c r="Y70" s="2"/>
      <c r="Z70" s="2"/>
      <c r="AA70" s="2"/>
      <c r="AB70" s="2"/>
      <c r="AC70" s="2"/>
      <c r="AD70" s="2"/>
      <c r="AE70" s="1"/>
      <c r="AF70" s="1"/>
      <c r="AG70" s="1"/>
    </row>
    <row r="71" spans="1:33" s="21" customFormat="1" ht="18" customHeight="1" thickBot="1" x14ac:dyDescent="0.25">
      <c r="A71" s="10"/>
      <c r="B71" s="3"/>
      <c r="C71" s="248"/>
      <c r="D71" s="53"/>
      <c r="E71" s="13"/>
      <c r="F71" s="9"/>
      <c r="G71" s="17"/>
      <c r="H71" s="9"/>
      <c r="I71" s="246"/>
      <c r="J71" s="2"/>
      <c r="K71" s="2"/>
      <c r="L71" s="2"/>
      <c r="M71" s="2"/>
      <c r="N71" s="2"/>
      <c r="O71" s="2"/>
      <c r="P71" s="2"/>
      <c r="Q71" s="2"/>
      <c r="R71" s="2"/>
      <c r="S71" s="2"/>
      <c r="T71" s="2"/>
      <c r="U71" s="2"/>
      <c r="V71" s="2"/>
      <c r="W71" s="2"/>
      <c r="X71" s="2"/>
      <c r="Y71" s="2"/>
      <c r="Z71" s="2"/>
      <c r="AA71" s="2"/>
      <c r="AB71" s="2"/>
      <c r="AC71" s="2"/>
      <c r="AD71" s="2"/>
      <c r="AE71" s="1"/>
      <c r="AF71" s="1"/>
      <c r="AG71" s="1"/>
    </row>
    <row r="72" spans="1:33" s="21" customFormat="1" ht="18" customHeight="1" thickBot="1" x14ac:dyDescent="0.25">
      <c r="A72" s="10"/>
      <c r="B72" s="3"/>
      <c r="C72" s="248"/>
      <c r="D72" s="53"/>
      <c r="E72" s="13"/>
      <c r="F72" s="9"/>
      <c r="G72" s="17"/>
      <c r="H72" s="9"/>
      <c r="I72" s="246"/>
      <c r="J72" s="2"/>
      <c r="K72" s="2"/>
      <c r="L72" s="2"/>
      <c r="M72" s="2"/>
      <c r="N72" s="2"/>
      <c r="O72" s="2"/>
      <c r="P72" s="2"/>
      <c r="Q72" s="2"/>
      <c r="R72" s="2"/>
      <c r="S72" s="2"/>
      <c r="T72" s="2"/>
      <c r="U72" s="2"/>
      <c r="V72" s="2"/>
      <c r="W72" s="2"/>
      <c r="X72" s="2"/>
      <c r="Y72" s="2"/>
      <c r="Z72" s="2"/>
      <c r="AA72" s="2"/>
      <c r="AB72" s="2"/>
      <c r="AC72" s="2"/>
      <c r="AD72" s="2"/>
      <c r="AE72" s="1"/>
      <c r="AF72" s="1"/>
      <c r="AG72" s="1"/>
    </row>
    <row r="73" spans="1:33" s="21" customFormat="1" ht="18" customHeight="1" thickBot="1" x14ac:dyDescent="0.25">
      <c r="A73" s="10"/>
      <c r="B73" s="3"/>
      <c r="C73" s="248"/>
      <c r="D73" s="53"/>
      <c r="E73" s="13"/>
      <c r="F73" s="9"/>
      <c r="G73" s="17"/>
      <c r="H73" s="9"/>
      <c r="I73" s="246"/>
      <c r="J73" s="2"/>
      <c r="K73" s="2"/>
      <c r="L73" s="2"/>
      <c r="M73" s="2"/>
      <c r="N73" s="2"/>
      <c r="O73" s="2"/>
      <c r="P73" s="2"/>
      <c r="Q73" s="2"/>
      <c r="R73" s="2"/>
      <c r="S73" s="2"/>
      <c r="T73" s="2"/>
      <c r="U73" s="2"/>
      <c r="V73" s="2"/>
      <c r="W73" s="2"/>
      <c r="X73" s="2"/>
      <c r="Y73" s="2"/>
      <c r="Z73" s="2"/>
      <c r="AA73" s="2"/>
      <c r="AB73" s="2"/>
      <c r="AC73" s="2"/>
      <c r="AD73" s="2"/>
      <c r="AE73" s="1"/>
      <c r="AF73" s="1"/>
      <c r="AG73" s="1"/>
    </row>
    <row r="74" spans="1:33" s="21" customFormat="1" ht="18" customHeight="1" thickBot="1" x14ac:dyDescent="0.25">
      <c r="A74" s="10"/>
      <c r="B74" s="3"/>
      <c r="C74" s="248"/>
      <c r="D74" s="53"/>
      <c r="E74" s="13"/>
      <c r="F74" s="9"/>
      <c r="G74" s="17"/>
      <c r="H74" s="9"/>
      <c r="I74" s="246"/>
      <c r="J74" s="2"/>
      <c r="K74" s="2"/>
      <c r="L74" s="2"/>
      <c r="M74" s="2"/>
      <c r="N74" s="2"/>
      <c r="O74" s="2"/>
      <c r="P74" s="2"/>
      <c r="Q74" s="2"/>
      <c r="R74" s="2"/>
      <c r="S74" s="2"/>
      <c r="T74" s="2"/>
      <c r="U74" s="2"/>
      <c r="V74" s="2"/>
      <c r="W74" s="2"/>
      <c r="X74" s="2"/>
      <c r="Y74" s="2"/>
      <c r="Z74" s="2"/>
      <c r="AA74" s="2"/>
      <c r="AB74" s="2"/>
      <c r="AC74" s="2"/>
      <c r="AD74" s="2"/>
      <c r="AE74" s="1"/>
      <c r="AF74" s="1"/>
      <c r="AG74" s="1"/>
    </row>
    <row r="75" spans="1:33" s="10" customFormat="1" ht="12" thickBot="1" x14ac:dyDescent="0.25">
      <c r="A75" s="3"/>
      <c r="B75" s="11"/>
      <c r="C75" s="250"/>
      <c r="D75" s="20"/>
      <c r="E75" s="20"/>
      <c r="F75" s="22"/>
      <c r="G75" s="20"/>
      <c r="H75" s="20"/>
      <c r="I75" s="251"/>
      <c r="J75" s="2"/>
      <c r="K75" s="2"/>
      <c r="L75" s="2"/>
      <c r="M75" s="2"/>
      <c r="N75" s="2"/>
      <c r="O75" s="2"/>
      <c r="P75" s="2"/>
      <c r="Q75" s="2"/>
      <c r="R75" s="2"/>
      <c r="S75" s="2"/>
      <c r="T75" s="2"/>
      <c r="U75" s="2"/>
      <c r="V75" s="2"/>
      <c r="W75" s="2"/>
      <c r="X75" s="2"/>
      <c r="Y75" s="2"/>
      <c r="Z75" s="2"/>
      <c r="AA75" s="2"/>
      <c r="AB75" s="2"/>
      <c r="AC75" s="2"/>
      <c r="AD75" s="2"/>
      <c r="AE75" s="2"/>
      <c r="AF75" s="2"/>
      <c r="AG75" s="2"/>
    </row>
    <row r="76" spans="1:33" s="10" customFormat="1" x14ac:dyDescent="0.2">
      <c r="B76" s="2"/>
      <c r="C76" s="2"/>
      <c r="D76" s="2"/>
      <c r="E76" s="2"/>
      <c r="G76" s="2"/>
      <c r="H76" s="2"/>
      <c r="I76" s="3"/>
      <c r="J76" s="2"/>
      <c r="K76" s="2"/>
      <c r="L76" s="2"/>
      <c r="M76" s="2"/>
      <c r="N76" s="2"/>
      <c r="O76" s="2"/>
      <c r="P76" s="2"/>
      <c r="Q76" s="2"/>
      <c r="R76" s="2"/>
      <c r="S76" s="2"/>
      <c r="T76" s="2"/>
      <c r="U76" s="2"/>
      <c r="V76" s="2"/>
      <c r="W76" s="2"/>
      <c r="X76" s="2"/>
      <c r="Y76" s="2"/>
      <c r="Z76" s="2"/>
      <c r="AA76" s="2"/>
      <c r="AB76" s="2"/>
      <c r="AC76" s="2"/>
      <c r="AD76" s="2"/>
      <c r="AE76" s="2"/>
      <c r="AF76" s="2"/>
      <c r="AG76" s="2"/>
    </row>
    <row r="77" spans="1:33" s="10" customFormat="1" x14ac:dyDescent="0.2">
      <c r="B77" s="2"/>
      <c r="C77" s="2"/>
      <c r="D77" s="2"/>
      <c r="E77" s="2"/>
      <c r="G77" s="2"/>
      <c r="H77" s="2"/>
      <c r="I77" s="3"/>
      <c r="J77" s="2"/>
      <c r="K77" s="2"/>
      <c r="L77" s="2"/>
      <c r="M77" s="2"/>
      <c r="N77" s="2"/>
      <c r="O77" s="2"/>
      <c r="P77" s="2"/>
      <c r="Q77" s="2"/>
      <c r="R77" s="2"/>
      <c r="S77" s="2"/>
      <c r="T77" s="2"/>
      <c r="U77" s="2"/>
      <c r="V77" s="2"/>
      <c r="W77" s="2"/>
      <c r="X77" s="2"/>
      <c r="Y77" s="2"/>
      <c r="Z77" s="2"/>
      <c r="AA77" s="2"/>
      <c r="AB77" s="2"/>
      <c r="AC77" s="2"/>
      <c r="AD77" s="2"/>
      <c r="AE77" s="2"/>
      <c r="AF77" s="2"/>
      <c r="AG77" s="2"/>
    </row>
    <row r="78" spans="1:33" s="10" customFormat="1" x14ac:dyDescent="0.2">
      <c r="B78" s="2"/>
      <c r="C78" s="2"/>
      <c r="D78" s="2"/>
      <c r="E78" s="2"/>
      <c r="G78" s="2"/>
      <c r="H78" s="2"/>
      <c r="I78" s="3"/>
      <c r="J78" s="2"/>
      <c r="K78" s="2"/>
      <c r="L78" s="2"/>
      <c r="M78" s="2"/>
      <c r="N78" s="2"/>
      <c r="O78" s="2"/>
      <c r="P78" s="2"/>
      <c r="Q78" s="2"/>
      <c r="R78" s="2"/>
      <c r="S78" s="2"/>
      <c r="T78" s="2"/>
      <c r="U78" s="2"/>
      <c r="V78" s="2"/>
      <c r="W78" s="2"/>
      <c r="X78" s="2"/>
      <c r="Y78" s="2"/>
      <c r="Z78" s="2"/>
      <c r="AA78" s="2"/>
      <c r="AB78" s="2"/>
      <c r="AC78" s="2"/>
      <c r="AD78" s="2"/>
      <c r="AE78" s="2"/>
      <c r="AF78" s="2"/>
      <c r="AG78" s="2"/>
    </row>
    <row r="79" spans="1:33" s="10" customFormat="1" x14ac:dyDescent="0.2">
      <c r="B79" s="2"/>
      <c r="C79" s="2"/>
      <c r="D79" s="2"/>
      <c r="E79" s="2"/>
      <c r="F79" s="2"/>
      <c r="G79" s="2"/>
      <c r="H79" s="2"/>
      <c r="I79" s="3"/>
      <c r="J79" s="2"/>
      <c r="K79" s="2"/>
      <c r="L79" s="2"/>
      <c r="M79" s="2"/>
      <c r="N79" s="2"/>
      <c r="O79" s="2"/>
      <c r="P79" s="2"/>
      <c r="Q79" s="2"/>
      <c r="R79" s="2"/>
      <c r="S79" s="2"/>
      <c r="T79" s="2"/>
      <c r="U79" s="2"/>
      <c r="V79" s="2"/>
      <c r="W79" s="2"/>
      <c r="X79" s="2"/>
      <c r="Y79" s="2"/>
      <c r="Z79" s="2"/>
      <c r="AA79" s="2"/>
      <c r="AB79" s="2"/>
      <c r="AC79" s="2"/>
      <c r="AD79" s="2"/>
      <c r="AE79" s="2"/>
      <c r="AF79" s="2"/>
      <c r="AG79" s="2"/>
    </row>
    <row r="80" spans="1:33" s="10" customFormat="1" x14ac:dyDescent="0.2">
      <c r="B80" s="2"/>
      <c r="C80" s="2"/>
      <c r="D80" s="2"/>
      <c r="E80" s="2"/>
      <c r="F80" s="2"/>
      <c r="G80" s="2"/>
      <c r="H80" s="2"/>
      <c r="I80" s="3"/>
      <c r="J80" s="2"/>
      <c r="K80" s="2"/>
      <c r="L80" s="2"/>
      <c r="M80" s="2"/>
      <c r="N80" s="2"/>
      <c r="O80" s="2"/>
      <c r="P80" s="2"/>
      <c r="Q80" s="2"/>
      <c r="R80" s="2"/>
      <c r="S80" s="2"/>
      <c r="T80" s="2"/>
      <c r="U80" s="2"/>
      <c r="V80" s="2"/>
      <c r="W80" s="2"/>
      <c r="X80" s="2"/>
      <c r="Y80" s="2"/>
      <c r="Z80" s="2"/>
      <c r="AA80" s="2"/>
      <c r="AB80" s="2"/>
      <c r="AC80" s="2"/>
      <c r="AD80" s="2"/>
      <c r="AE80" s="2"/>
      <c r="AF80" s="2"/>
      <c r="AG80" s="2"/>
    </row>
    <row r="81" spans="2:33" s="10" customFormat="1" x14ac:dyDescent="0.2">
      <c r="B81" s="2"/>
      <c r="C81" s="2"/>
      <c r="D81" s="2"/>
      <c r="E81" s="2"/>
      <c r="F81" s="2"/>
      <c r="G81" s="2"/>
      <c r="H81" s="2"/>
      <c r="I81" s="3"/>
      <c r="J81" s="2"/>
      <c r="K81" s="2"/>
      <c r="L81" s="2"/>
      <c r="M81" s="2"/>
      <c r="N81" s="2"/>
      <c r="O81" s="2"/>
      <c r="P81" s="2"/>
      <c r="Q81" s="2"/>
      <c r="R81" s="2"/>
      <c r="S81" s="2"/>
      <c r="T81" s="2"/>
      <c r="U81" s="2"/>
      <c r="V81" s="2"/>
      <c r="W81" s="2"/>
      <c r="X81" s="2"/>
      <c r="Y81" s="2"/>
      <c r="Z81" s="2"/>
      <c r="AA81" s="2"/>
      <c r="AB81" s="2"/>
      <c r="AC81" s="2"/>
      <c r="AD81" s="2"/>
      <c r="AE81" s="2"/>
      <c r="AF81" s="2"/>
      <c r="AG81" s="2"/>
    </row>
    <row r="82" spans="2:33" s="10" customFormat="1" x14ac:dyDescent="0.2">
      <c r="B82" s="2"/>
      <c r="C82" s="2"/>
      <c r="D82" s="2"/>
      <c r="E82" s="2"/>
      <c r="F82" s="2"/>
      <c r="G82" s="2"/>
      <c r="H82" s="2"/>
      <c r="I82" s="3"/>
      <c r="J82" s="2"/>
      <c r="K82" s="2"/>
      <c r="L82" s="2"/>
      <c r="M82" s="2"/>
      <c r="N82" s="2"/>
      <c r="O82" s="2"/>
      <c r="P82" s="2"/>
      <c r="Q82" s="2"/>
      <c r="R82" s="2"/>
      <c r="S82" s="2"/>
      <c r="T82" s="2"/>
      <c r="U82" s="2"/>
      <c r="V82" s="2"/>
      <c r="W82" s="2"/>
      <c r="X82" s="2"/>
      <c r="Y82" s="2"/>
      <c r="Z82" s="2"/>
      <c r="AA82" s="2"/>
      <c r="AB82" s="2"/>
      <c r="AC82" s="2"/>
      <c r="AD82" s="2"/>
      <c r="AE82" s="2"/>
      <c r="AF82" s="2"/>
      <c r="AG82" s="2"/>
    </row>
    <row r="83" spans="2:33" s="10" customFormat="1" x14ac:dyDescent="0.2">
      <c r="B83" s="2"/>
      <c r="C83" s="2"/>
      <c r="D83" s="2"/>
      <c r="E83" s="2"/>
      <c r="F83" s="2"/>
      <c r="G83" s="2"/>
      <c r="H83" s="2"/>
      <c r="I83" s="3"/>
      <c r="J83" s="2"/>
      <c r="K83" s="2"/>
      <c r="L83" s="2"/>
      <c r="M83" s="2"/>
      <c r="N83" s="2"/>
      <c r="O83" s="2"/>
      <c r="P83" s="2"/>
      <c r="Q83" s="2"/>
      <c r="R83" s="2"/>
      <c r="S83" s="2"/>
      <c r="T83" s="2"/>
      <c r="U83" s="2"/>
      <c r="V83" s="2"/>
      <c r="W83" s="2"/>
      <c r="X83" s="2"/>
      <c r="Y83" s="2"/>
      <c r="Z83" s="2"/>
      <c r="AA83" s="2"/>
      <c r="AB83" s="2"/>
      <c r="AC83" s="2"/>
      <c r="AD83" s="2"/>
      <c r="AE83" s="2"/>
      <c r="AF83" s="2"/>
      <c r="AG83" s="2"/>
    </row>
    <row r="84" spans="2:33" s="10" customFormat="1" x14ac:dyDescent="0.2">
      <c r="B84" s="2"/>
      <c r="C84" s="2"/>
      <c r="D84" s="2"/>
      <c r="E84" s="2"/>
      <c r="F84" s="2"/>
      <c r="G84" s="2"/>
      <c r="H84" s="2"/>
      <c r="I84" s="3"/>
      <c r="J84" s="2"/>
      <c r="K84" s="2"/>
      <c r="L84" s="2"/>
      <c r="M84" s="2"/>
      <c r="N84" s="2"/>
      <c r="O84" s="2"/>
      <c r="P84" s="2"/>
      <c r="Q84" s="2"/>
      <c r="R84" s="2"/>
      <c r="S84" s="2"/>
      <c r="T84" s="2"/>
      <c r="U84" s="2"/>
      <c r="V84" s="2"/>
      <c r="W84" s="2"/>
      <c r="X84" s="2"/>
      <c r="Y84" s="2"/>
      <c r="Z84" s="2"/>
      <c r="AA84" s="2"/>
      <c r="AB84" s="2"/>
      <c r="AC84" s="2"/>
      <c r="AD84" s="2"/>
      <c r="AE84" s="2"/>
      <c r="AF84" s="2"/>
      <c r="AG84" s="2"/>
    </row>
    <row r="85" spans="2:33" s="10" customFormat="1" x14ac:dyDescent="0.2">
      <c r="B85" s="2"/>
      <c r="C85" s="2"/>
      <c r="D85" s="2"/>
      <c r="E85" s="2"/>
      <c r="F85" s="2"/>
      <c r="G85" s="2"/>
      <c r="H85" s="2"/>
      <c r="I85" s="3"/>
      <c r="J85" s="2"/>
      <c r="K85" s="2"/>
      <c r="L85" s="2"/>
      <c r="M85" s="2"/>
      <c r="N85" s="2"/>
      <c r="O85" s="2"/>
      <c r="P85" s="2"/>
      <c r="Q85" s="2"/>
      <c r="R85" s="2"/>
      <c r="S85" s="2"/>
      <c r="T85" s="2"/>
      <c r="U85" s="2"/>
      <c r="V85" s="2"/>
      <c r="W85" s="2"/>
      <c r="X85" s="2"/>
      <c r="Y85" s="2"/>
      <c r="Z85" s="2"/>
      <c r="AA85" s="2"/>
      <c r="AB85" s="2"/>
      <c r="AC85" s="2"/>
      <c r="AD85" s="2"/>
      <c r="AE85" s="2"/>
      <c r="AF85" s="2"/>
      <c r="AG85" s="2"/>
    </row>
    <row r="86" spans="2:33" s="10" customFormat="1" x14ac:dyDescent="0.2">
      <c r="B86" s="2"/>
      <c r="C86" s="2"/>
      <c r="D86" s="2"/>
      <c r="E86" s="2"/>
      <c r="F86" s="2"/>
      <c r="G86" s="2"/>
      <c r="H86" s="2"/>
      <c r="I86" s="3"/>
      <c r="J86" s="2"/>
      <c r="K86" s="2"/>
      <c r="L86" s="2"/>
      <c r="M86" s="2"/>
      <c r="N86" s="2"/>
      <c r="O86" s="2"/>
      <c r="P86" s="2"/>
      <c r="Q86" s="2"/>
      <c r="R86" s="2"/>
      <c r="S86" s="2"/>
      <c r="T86" s="2"/>
      <c r="U86" s="2"/>
      <c r="V86" s="2"/>
      <c r="W86" s="2"/>
      <c r="X86" s="2"/>
      <c r="Y86" s="2"/>
      <c r="Z86" s="2"/>
      <c r="AA86" s="2"/>
      <c r="AB86" s="2"/>
      <c r="AC86" s="2"/>
      <c r="AD86" s="2"/>
      <c r="AE86" s="2"/>
      <c r="AF86" s="2"/>
      <c r="AG86" s="2"/>
    </row>
    <row r="87" spans="2:33" s="10" customFormat="1" x14ac:dyDescent="0.2">
      <c r="B87" s="2"/>
      <c r="C87" s="2"/>
      <c r="D87" s="2"/>
      <c r="E87" s="2"/>
      <c r="F87" s="2"/>
      <c r="G87" s="2"/>
      <c r="H87" s="2"/>
      <c r="I87" s="3"/>
      <c r="J87" s="2"/>
      <c r="K87" s="2"/>
      <c r="L87" s="2"/>
      <c r="M87" s="2"/>
      <c r="N87" s="2"/>
      <c r="O87" s="2"/>
      <c r="P87" s="2"/>
      <c r="Q87" s="2"/>
      <c r="R87" s="2"/>
      <c r="S87" s="2"/>
      <c r="T87" s="2"/>
      <c r="U87" s="2"/>
      <c r="V87" s="2"/>
      <c r="W87" s="2"/>
      <c r="X87" s="2"/>
      <c r="Y87" s="2"/>
      <c r="Z87" s="2"/>
      <c r="AA87" s="2"/>
      <c r="AB87" s="2"/>
      <c r="AC87" s="2"/>
      <c r="AD87" s="2"/>
      <c r="AE87" s="2"/>
      <c r="AF87" s="2"/>
      <c r="AG87" s="2"/>
    </row>
    <row r="88" spans="2:33" s="10" customFormat="1" x14ac:dyDescent="0.2">
      <c r="B88" s="2"/>
      <c r="C88" s="2"/>
      <c r="D88" s="2"/>
      <c r="E88" s="2"/>
      <c r="F88" s="2"/>
      <c r="G88" s="2"/>
      <c r="H88" s="2"/>
      <c r="I88" s="3"/>
      <c r="J88" s="2"/>
      <c r="K88" s="2"/>
      <c r="L88" s="2"/>
      <c r="M88" s="2"/>
      <c r="N88" s="2"/>
      <c r="O88" s="2"/>
      <c r="P88" s="2"/>
      <c r="Q88" s="2"/>
      <c r="R88" s="2"/>
      <c r="S88" s="2"/>
      <c r="T88" s="2"/>
      <c r="U88" s="2"/>
      <c r="V88" s="2"/>
      <c r="W88" s="2"/>
      <c r="X88" s="2"/>
      <c r="Y88" s="2"/>
      <c r="Z88" s="2"/>
      <c r="AA88" s="2"/>
      <c r="AB88" s="2"/>
      <c r="AC88" s="2"/>
      <c r="AD88" s="2"/>
      <c r="AE88" s="2"/>
      <c r="AF88" s="2"/>
      <c r="AG88" s="2"/>
    </row>
    <row r="89" spans="2:33" s="10" customFormat="1" x14ac:dyDescent="0.2">
      <c r="B89" s="2"/>
      <c r="C89" s="2"/>
      <c r="D89" s="2"/>
      <c r="E89" s="2"/>
      <c r="F89" s="2"/>
      <c r="G89" s="2"/>
      <c r="H89" s="2"/>
      <c r="I89" s="3"/>
      <c r="J89" s="2"/>
      <c r="K89" s="2"/>
      <c r="L89" s="2"/>
      <c r="M89" s="2"/>
      <c r="N89" s="2"/>
      <c r="O89" s="2"/>
      <c r="P89" s="2"/>
      <c r="Q89" s="2"/>
      <c r="R89" s="2"/>
      <c r="S89" s="2"/>
      <c r="T89" s="2"/>
      <c r="U89" s="2"/>
      <c r="V89" s="2"/>
      <c r="W89" s="2"/>
      <c r="X89" s="2"/>
      <c r="Y89" s="2"/>
      <c r="Z89" s="2"/>
      <c r="AA89" s="2"/>
      <c r="AB89" s="2"/>
      <c r="AC89" s="2"/>
      <c r="AD89" s="2"/>
      <c r="AE89" s="2"/>
      <c r="AF89" s="2"/>
      <c r="AG89" s="2"/>
    </row>
    <row r="90" spans="2:33" s="10" customFormat="1" x14ac:dyDescent="0.2">
      <c r="B90" s="2"/>
      <c r="C90" s="2"/>
      <c r="D90" s="2"/>
      <c r="E90" s="2"/>
      <c r="F90" s="2"/>
      <c r="G90" s="2"/>
      <c r="H90" s="2"/>
      <c r="I90" s="3"/>
      <c r="J90" s="2"/>
      <c r="K90" s="2"/>
      <c r="L90" s="2"/>
      <c r="M90" s="2"/>
      <c r="N90" s="2"/>
      <c r="O90" s="2"/>
      <c r="P90" s="2"/>
      <c r="Q90" s="2"/>
      <c r="R90" s="2"/>
      <c r="S90" s="2"/>
      <c r="T90" s="2"/>
      <c r="U90" s="2"/>
      <c r="V90" s="2"/>
      <c r="W90" s="2"/>
      <c r="X90" s="2"/>
      <c r="Y90" s="2"/>
      <c r="Z90" s="2"/>
      <c r="AA90" s="2"/>
      <c r="AB90" s="2"/>
      <c r="AC90" s="2"/>
      <c r="AD90" s="2"/>
      <c r="AE90" s="2"/>
      <c r="AF90" s="2"/>
      <c r="AG90" s="2"/>
    </row>
    <row r="91" spans="2:33" s="10" customFormat="1" x14ac:dyDescent="0.2">
      <c r="B91" s="2"/>
      <c r="C91" s="2"/>
      <c r="D91" s="2"/>
      <c r="E91" s="2"/>
      <c r="F91" s="2"/>
      <c r="G91" s="2"/>
      <c r="H91" s="2"/>
      <c r="I91" s="3"/>
      <c r="J91" s="2"/>
      <c r="K91" s="2"/>
      <c r="L91" s="2"/>
      <c r="M91" s="2"/>
      <c r="N91" s="2"/>
      <c r="O91" s="2"/>
      <c r="P91" s="2"/>
      <c r="Q91" s="2"/>
      <c r="R91" s="2"/>
      <c r="S91" s="2"/>
      <c r="T91" s="2"/>
      <c r="U91" s="2"/>
      <c r="V91" s="2"/>
      <c r="W91" s="2"/>
      <c r="X91" s="2"/>
      <c r="Y91" s="2"/>
      <c r="Z91" s="2"/>
      <c r="AA91" s="2"/>
      <c r="AB91" s="2"/>
      <c r="AC91" s="2"/>
      <c r="AD91" s="2"/>
      <c r="AE91" s="2"/>
      <c r="AF91" s="2"/>
      <c r="AG91" s="2"/>
    </row>
    <row r="92" spans="2:33" s="2" customFormat="1" x14ac:dyDescent="0.2">
      <c r="I92" s="3"/>
    </row>
    <row r="93" spans="2:33" s="2" customFormat="1" x14ac:dyDescent="0.2">
      <c r="I93" s="3"/>
    </row>
    <row r="94" spans="2:33" s="2" customFormat="1" x14ac:dyDescent="0.2">
      <c r="I94" s="3"/>
    </row>
    <row r="95" spans="2:33" s="2" customFormat="1" x14ac:dyDescent="0.2">
      <c r="I95" s="3"/>
    </row>
    <row r="96" spans="2:33" s="2" customFormat="1" x14ac:dyDescent="0.2">
      <c r="I96" s="3"/>
    </row>
    <row r="97" spans="9:9" s="2" customFormat="1" x14ac:dyDescent="0.2">
      <c r="I97" s="3"/>
    </row>
    <row r="98" spans="9:9" s="2" customFormat="1" x14ac:dyDescent="0.2">
      <c r="I98" s="3"/>
    </row>
    <row r="99" spans="9:9" s="2" customFormat="1" x14ac:dyDescent="0.2">
      <c r="I99" s="3"/>
    </row>
    <row r="100" spans="9:9" s="2" customFormat="1" x14ac:dyDescent="0.2">
      <c r="I100" s="3"/>
    </row>
    <row r="101" spans="9:9" s="2" customFormat="1" x14ac:dyDescent="0.2">
      <c r="I101" s="3"/>
    </row>
    <row r="102" spans="9:9" s="2" customFormat="1" x14ac:dyDescent="0.2">
      <c r="I102" s="3"/>
    </row>
    <row r="103" spans="9:9" s="2" customFormat="1" x14ac:dyDescent="0.2">
      <c r="I103" s="3"/>
    </row>
    <row r="104" spans="9:9" s="2" customFormat="1" x14ac:dyDescent="0.2">
      <c r="I104" s="3"/>
    </row>
    <row r="105" spans="9:9" s="2" customFormat="1" x14ac:dyDescent="0.2">
      <c r="I105" s="3"/>
    </row>
    <row r="106" spans="9:9" s="2" customFormat="1" x14ac:dyDescent="0.2">
      <c r="I106" s="3"/>
    </row>
    <row r="107" spans="9:9" s="2" customFormat="1" x14ac:dyDescent="0.2">
      <c r="I107" s="3"/>
    </row>
    <row r="108" spans="9:9" s="2" customFormat="1" x14ac:dyDescent="0.2">
      <c r="I108" s="3"/>
    </row>
    <row r="109" spans="9:9" s="2" customFormat="1" x14ac:dyDescent="0.2">
      <c r="I109" s="3"/>
    </row>
    <row r="110" spans="9:9" s="2" customFormat="1" x14ac:dyDescent="0.2">
      <c r="I110" s="3"/>
    </row>
    <row r="111" spans="9:9" s="2" customFormat="1" x14ac:dyDescent="0.2">
      <c r="I111" s="3"/>
    </row>
    <row r="112" spans="9:9" s="2" customFormat="1" x14ac:dyDescent="0.2">
      <c r="I112" s="3"/>
    </row>
    <row r="113" spans="2:33" s="2" customFormat="1" x14ac:dyDescent="0.2">
      <c r="I113" s="3"/>
    </row>
    <row r="114" spans="2:33" s="2" customFormat="1" x14ac:dyDescent="0.2">
      <c r="I114" s="3"/>
    </row>
    <row r="115" spans="2:33" s="2" customFormat="1" x14ac:dyDescent="0.2">
      <c r="I115" s="3"/>
    </row>
    <row r="116" spans="2:33" s="10" customFormat="1" x14ac:dyDescent="0.2">
      <c r="B116" s="2"/>
      <c r="C116" s="2"/>
      <c r="D116" s="2"/>
      <c r="E116" s="2"/>
      <c r="F116" s="2"/>
      <c r="G116" s="2"/>
      <c r="H116" s="2"/>
      <c r="I116" s="3"/>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2:33" s="10" customFormat="1" x14ac:dyDescent="0.2">
      <c r="B117" s="2"/>
      <c r="C117" s="2"/>
      <c r="D117" s="2"/>
      <c r="E117" s="2"/>
      <c r="F117" s="2"/>
      <c r="G117" s="2"/>
      <c r="H117" s="2"/>
      <c r="I117" s="3"/>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2:33" s="10" customFormat="1" x14ac:dyDescent="0.2">
      <c r="B118" s="2"/>
      <c r="C118" s="2"/>
      <c r="D118" s="2"/>
      <c r="E118" s="2"/>
      <c r="F118" s="2"/>
      <c r="G118" s="2"/>
      <c r="H118" s="2"/>
      <c r="I118" s="3"/>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2:33" s="10" customFormat="1" x14ac:dyDescent="0.2">
      <c r="B119" s="2"/>
      <c r="C119" s="2"/>
      <c r="D119" s="2"/>
      <c r="E119" s="2"/>
      <c r="F119" s="2"/>
      <c r="G119" s="2"/>
      <c r="H119" s="2"/>
      <c r="I119" s="3"/>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2:33" s="10" customFormat="1" x14ac:dyDescent="0.2">
      <c r="B120" s="2"/>
      <c r="C120" s="2"/>
      <c r="D120" s="2"/>
      <c r="E120" s="2"/>
      <c r="F120" s="2"/>
      <c r="G120" s="2"/>
      <c r="H120" s="2"/>
      <c r="I120" s="3"/>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2:33" s="10" customFormat="1" x14ac:dyDescent="0.2">
      <c r="B121" s="2"/>
      <c r="C121" s="2"/>
      <c r="D121" s="2"/>
      <c r="E121" s="2"/>
      <c r="F121" s="2"/>
      <c r="G121" s="2"/>
      <c r="H121" s="2"/>
      <c r="I121" s="3"/>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2:33" s="10" customFormat="1" x14ac:dyDescent="0.2">
      <c r="B122" s="2"/>
      <c r="C122" s="2"/>
      <c r="D122" s="2"/>
      <c r="E122" s="2"/>
      <c r="F122" s="2"/>
      <c r="G122" s="2"/>
      <c r="H122" s="2"/>
      <c r="I122" s="3"/>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2:33" s="10" customFormat="1" x14ac:dyDescent="0.2">
      <c r="B123" s="2"/>
      <c r="C123" s="2"/>
      <c r="D123" s="2"/>
      <c r="E123" s="2"/>
      <c r="F123" s="2"/>
      <c r="G123" s="2"/>
      <c r="H123" s="2"/>
      <c r="I123" s="3"/>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2:33" s="10" customFormat="1" x14ac:dyDescent="0.2">
      <c r="B124" s="2"/>
      <c r="C124" s="2"/>
      <c r="D124" s="2"/>
      <c r="E124" s="2"/>
      <c r="F124" s="2"/>
      <c r="G124" s="2"/>
      <c r="H124" s="2"/>
      <c r="I124" s="3"/>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2:33" s="10" customFormat="1" x14ac:dyDescent="0.2">
      <c r="B125" s="2"/>
      <c r="C125" s="2"/>
      <c r="D125" s="2"/>
      <c r="E125" s="2"/>
      <c r="F125" s="2"/>
      <c r="G125" s="2"/>
      <c r="H125" s="2"/>
      <c r="I125" s="3"/>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2:33" s="10" customFormat="1" x14ac:dyDescent="0.2">
      <c r="B126" s="2"/>
      <c r="C126" s="2"/>
      <c r="D126" s="2"/>
      <c r="E126" s="2"/>
      <c r="F126" s="2"/>
      <c r="G126" s="2"/>
      <c r="H126" s="2"/>
      <c r="I126" s="3"/>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2:33" s="10" customFormat="1" x14ac:dyDescent="0.2">
      <c r="B127" s="2"/>
      <c r="C127" s="2"/>
      <c r="D127" s="2"/>
      <c r="E127" s="2"/>
      <c r="F127" s="2"/>
      <c r="G127" s="2"/>
      <c r="H127" s="2"/>
      <c r="I127" s="3"/>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2:33" s="10" customFormat="1" x14ac:dyDescent="0.2">
      <c r="B128" s="2"/>
      <c r="C128" s="2"/>
      <c r="D128" s="2"/>
      <c r="E128" s="2"/>
      <c r="F128" s="2"/>
      <c r="G128" s="2"/>
      <c r="H128" s="2"/>
      <c r="I128" s="3"/>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2:33" s="10" customFormat="1" x14ac:dyDescent="0.2">
      <c r="B129" s="2"/>
      <c r="C129" s="2"/>
      <c r="D129" s="2"/>
      <c r="E129" s="2"/>
      <c r="F129" s="2"/>
      <c r="G129" s="2"/>
      <c r="H129" s="2"/>
      <c r="I129" s="3"/>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spans="2:33" s="10" customFormat="1" x14ac:dyDescent="0.2">
      <c r="B130" s="2"/>
      <c r="C130" s="2"/>
      <c r="D130" s="2"/>
      <c r="E130" s="2"/>
      <c r="F130" s="2"/>
      <c r="G130" s="2"/>
      <c r="H130" s="2"/>
      <c r="I130" s="3"/>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spans="2:33" s="10" customFormat="1" x14ac:dyDescent="0.2">
      <c r="B131" s="2"/>
      <c r="C131" s="2"/>
      <c r="D131" s="2"/>
      <c r="E131" s="2"/>
      <c r="F131" s="2"/>
      <c r="G131" s="2"/>
      <c r="H131" s="2"/>
      <c r="I131" s="3"/>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spans="2:33" s="10" customFormat="1" x14ac:dyDescent="0.2">
      <c r="B132" s="2"/>
      <c r="C132" s="2"/>
      <c r="D132" s="2"/>
      <c r="E132" s="2"/>
      <c r="F132" s="2"/>
      <c r="G132" s="2"/>
      <c r="H132" s="2"/>
      <c r="I132" s="3"/>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spans="2:33" s="10" customFormat="1" x14ac:dyDescent="0.2">
      <c r="B133" s="2"/>
      <c r="C133" s="2"/>
      <c r="D133" s="2"/>
      <c r="E133" s="2"/>
      <c r="F133" s="2"/>
      <c r="G133" s="2"/>
      <c r="H133" s="2"/>
      <c r="I133" s="3"/>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spans="2:33" s="10" customFormat="1" x14ac:dyDescent="0.2">
      <c r="B134" s="2"/>
      <c r="C134" s="2"/>
      <c r="D134" s="2"/>
      <c r="E134" s="2"/>
      <c r="F134" s="2"/>
      <c r="G134" s="2"/>
      <c r="H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spans="2:33" s="10" customFormat="1" x14ac:dyDescent="0.2">
      <c r="B135" s="2"/>
      <c r="C135" s="2"/>
      <c r="D135" s="2"/>
      <c r="E135" s="2"/>
      <c r="F135" s="2"/>
      <c r="G135" s="2"/>
      <c r="H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spans="2:33" s="10" customFormat="1" x14ac:dyDescent="0.2">
      <c r="B136" s="2"/>
      <c r="C136" s="2"/>
      <c r="D136" s="2"/>
      <c r="E136" s="2"/>
      <c r="F136" s="2"/>
      <c r="G136" s="2"/>
      <c r="H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spans="2:33" s="10" customFormat="1" x14ac:dyDescent="0.2">
      <c r="B137" s="2"/>
      <c r="C137" s="2"/>
      <c r="D137" s="2"/>
      <c r="E137" s="2"/>
      <c r="F137" s="2"/>
      <c r="G137" s="2"/>
      <c r="H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spans="2:33" s="10" customFormat="1" x14ac:dyDescent="0.2">
      <c r="B138" s="2"/>
      <c r="C138" s="2"/>
      <c r="D138" s="2"/>
      <c r="E138" s="2"/>
      <c r="F138" s="2"/>
      <c r="G138" s="2"/>
      <c r="H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spans="2:33" s="10" customFormat="1" x14ac:dyDescent="0.2">
      <c r="B139" s="2"/>
      <c r="C139" s="2"/>
      <c r="D139" s="2"/>
      <c r="E139" s="2"/>
      <c r="F139" s="2"/>
      <c r="G139" s="2"/>
      <c r="H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spans="2:33" s="10" customFormat="1" x14ac:dyDescent="0.2">
      <c r="B140" s="2"/>
      <c r="C140" s="2"/>
      <c r="D140" s="2"/>
      <c r="E140" s="2"/>
      <c r="F140" s="2"/>
      <c r="G140" s="2"/>
      <c r="H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spans="2:33" s="10" customFormat="1" x14ac:dyDescent="0.2">
      <c r="B141" s="2"/>
      <c r="C141" s="2"/>
      <c r="D141" s="2"/>
      <c r="E141" s="2"/>
      <c r="F141" s="2"/>
      <c r="G141" s="2"/>
      <c r="H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spans="2:33" s="10" customFormat="1" x14ac:dyDescent="0.2">
      <c r="B142" s="2"/>
      <c r="C142" s="2"/>
      <c r="D142" s="2"/>
      <c r="E142" s="2"/>
      <c r="F142" s="2"/>
      <c r="G142" s="2"/>
      <c r="H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spans="2:33" s="10" customFormat="1" x14ac:dyDescent="0.2">
      <c r="B143" s="2"/>
      <c r="C143" s="2"/>
      <c r="D143" s="2"/>
      <c r="E143" s="2"/>
      <c r="F143" s="2"/>
      <c r="G143" s="2"/>
      <c r="H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spans="2:33" s="10" customFormat="1" x14ac:dyDescent="0.2">
      <c r="B144" s="2"/>
      <c r="C144" s="2"/>
      <c r="D144" s="2"/>
      <c r="E144" s="2"/>
      <c r="F144" s="2"/>
      <c r="G144" s="2"/>
      <c r="H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spans="2:33" s="10" customFormat="1" x14ac:dyDescent="0.2">
      <c r="B145" s="2"/>
      <c r="C145" s="2"/>
      <c r="D145" s="2"/>
      <c r="E145" s="2"/>
      <c r="F145" s="2"/>
      <c r="G145" s="2"/>
      <c r="H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spans="2:33" s="10" customFormat="1" x14ac:dyDescent="0.2">
      <c r="B146" s="2"/>
      <c r="C146" s="2"/>
      <c r="D146" s="2"/>
      <c r="E146" s="2"/>
      <c r="F146" s="2"/>
      <c r="G146" s="2"/>
      <c r="H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spans="2:33" s="10" customFormat="1" x14ac:dyDescent="0.2">
      <c r="B147" s="2"/>
      <c r="C147" s="2"/>
      <c r="D147" s="2"/>
      <c r="E147" s="2"/>
      <c r="F147" s="2"/>
      <c r="G147" s="2"/>
      <c r="H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spans="2:33" s="10" customFormat="1" x14ac:dyDescent="0.2">
      <c r="B148" s="2"/>
      <c r="C148" s="2"/>
      <c r="D148" s="2"/>
      <c r="E148" s="2"/>
      <c r="F148" s="2"/>
      <c r="G148" s="2"/>
      <c r="H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spans="2:33" s="10" customFormat="1" x14ac:dyDescent="0.2">
      <c r="B149" s="2"/>
      <c r="C149" s="2"/>
      <c r="D149" s="2"/>
      <c r="E149" s="2"/>
      <c r="F149" s="2"/>
      <c r="G149" s="2"/>
      <c r="H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spans="2:33" s="10" customFormat="1" x14ac:dyDescent="0.2">
      <c r="B150" s="2"/>
      <c r="C150" s="2"/>
      <c r="D150" s="2"/>
      <c r="E150" s="2"/>
      <c r="F150" s="2"/>
      <c r="G150" s="2"/>
      <c r="H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spans="2:33" s="10" customFormat="1" x14ac:dyDescent="0.2">
      <c r="B151" s="2"/>
      <c r="C151" s="2"/>
      <c r="D151" s="2"/>
      <c r="E151" s="2"/>
      <c r="F151" s="2"/>
      <c r="G151" s="2"/>
      <c r="H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spans="2:33" s="10" customFormat="1" x14ac:dyDescent="0.2">
      <c r="B152" s="2"/>
      <c r="C152" s="2"/>
      <c r="D152" s="2"/>
      <c r="E152" s="2"/>
      <c r="F152" s="2"/>
      <c r="G152" s="2"/>
      <c r="H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spans="2:33" s="10" customFormat="1" x14ac:dyDescent="0.2">
      <c r="B153" s="2"/>
      <c r="C153" s="2"/>
      <c r="D153" s="2"/>
      <c r="E153" s="2"/>
      <c r="F153" s="2"/>
      <c r="G153" s="2"/>
      <c r="H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spans="2:33" s="10" customFormat="1" x14ac:dyDescent="0.2">
      <c r="B154" s="2"/>
      <c r="C154" s="2"/>
      <c r="D154" s="2"/>
      <c r="E154" s="2"/>
      <c r="F154" s="2"/>
      <c r="G154" s="2"/>
      <c r="H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spans="2:33" s="10" customFormat="1" x14ac:dyDescent="0.2">
      <c r="B155" s="2"/>
      <c r="C155" s="2"/>
      <c r="D155" s="2"/>
      <c r="E155" s="2"/>
      <c r="F155" s="2"/>
      <c r="G155" s="2"/>
      <c r="H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spans="2:33" s="10" customFormat="1" x14ac:dyDescent="0.2">
      <c r="B156" s="2"/>
      <c r="C156" s="2"/>
      <c r="D156" s="2"/>
      <c r="E156" s="2"/>
      <c r="F156" s="2"/>
      <c r="G156" s="2"/>
      <c r="H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spans="2:33" s="10" customFormat="1" x14ac:dyDescent="0.2">
      <c r="B157" s="2"/>
      <c r="C157" s="2"/>
      <c r="D157" s="2"/>
      <c r="E157" s="2"/>
      <c r="F157" s="2"/>
      <c r="G157" s="2"/>
      <c r="H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spans="2:33" s="10" customFormat="1" x14ac:dyDescent="0.2">
      <c r="B158" s="2"/>
      <c r="C158" s="2"/>
      <c r="D158" s="2"/>
      <c r="E158" s="2"/>
      <c r="F158" s="2"/>
      <c r="G158" s="2"/>
      <c r="H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spans="2:33" s="10" customFormat="1" x14ac:dyDescent="0.2">
      <c r="B159" s="2"/>
      <c r="C159" s="2"/>
      <c r="D159" s="2"/>
      <c r="E159" s="2"/>
      <c r="F159" s="2"/>
      <c r="G159" s="2"/>
      <c r="H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spans="2:33" s="10" customFormat="1" x14ac:dyDescent="0.2">
      <c r="B160" s="2"/>
      <c r="C160" s="2"/>
      <c r="D160" s="2"/>
      <c r="E160" s="2"/>
      <c r="F160" s="2"/>
      <c r="G160" s="2"/>
      <c r="H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spans="1:33" s="10" customFormat="1" x14ac:dyDescent="0.2">
      <c r="B161" s="2"/>
      <c r="C161" s="2"/>
      <c r="D161" s="2"/>
      <c r="E161" s="2"/>
      <c r="F161" s="2"/>
      <c r="G161" s="2"/>
      <c r="H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spans="1:33" s="10" customFormat="1" x14ac:dyDescent="0.2">
      <c r="B162" s="2"/>
      <c r="C162" s="2"/>
      <c r="D162" s="2"/>
      <c r="E162" s="2"/>
      <c r="F162" s="2"/>
      <c r="G162" s="2"/>
      <c r="H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spans="1:33" s="10" customFormat="1" x14ac:dyDescent="0.2">
      <c r="B163" s="2"/>
      <c r="C163" s="2"/>
      <c r="D163" s="2"/>
      <c r="E163" s="2"/>
      <c r="F163" s="2"/>
      <c r="G163" s="2"/>
      <c r="H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spans="1:33" s="21" customFormat="1" x14ac:dyDescent="0.2">
      <c r="A164" s="10"/>
      <c r="B164" s="2"/>
      <c r="C164" s="2"/>
      <c r="D164" s="2"/>
      <c r="E164" s="2"/>
      <c r="F164" s="2"/>
      <c r="G164" s="2"/>
      <c r="H164" s="2"/>
      <c r="I164" s="10"/>
      <c r="J164" s="2"/>
      <c r="K164" s="2"/>
      <c r="L164" s="2"/>
      <c r="M164" s="2"/>
      <c r="N164" s="2"/>
      <c r="O164" s="2"/>
      <c r="P164" s="2"/>
      <c r="Q164" s="2"/>
      <c r="R164" s="2"/>
      <c r="S164" s="2"/>
      <c r="T164" s="2"/>
      <c r="U164" s="2"/>
      <c r="V164" s="2"/>
      <c r="W164" s="2"/>
      <c r="X164" s="2"/>
      <c r="Y164" s="2"/>
      <c r="Z164" s="2"/>
      <c r="AA164" s="2"/>
      <c r="AB164" s="2"/>
      <c r="AC164" s="2"/>
      <c r="AD164" s="2"/>
      <c r="AE164" s="1"/>
      <c r="AF164" s="1"/>
      <c r="AG164" s="1"/>
    </row>
    <row r="165" spans="1:33" s="21" customFormat="1" x14ac:dyDescent="0.2">
      <c r="A165" s="10"/>
      <c r="B165" s="2"/>
      <c r="C165" s="2"/>
      <c r="D165" s="2"/>
      <c r="E165" s="2"/>
      <c r="F165" s="2"/>
      <c r="G165" s="2"/>
      <c r="H165" s="2"/>
      <c r="I165" s="10"/>
      <c r="J165" s="2"/>
      <c r="K165" s="2"/>
      <c r="L165" s="2"/>
      <c r="M165" s="2"/>
      <c r="N165" s="2"/>
      <c r="O165" s="2"/>
      <c r="P165" s="2"/>
      <c r="Q165" s="2"/>
      <c r="R165" s="2"/>
      <c r="S165" s="2"/>
      <c r="T165" s="2"/>
      <c r="U165" s="2"/>
      <c r="V165" s="2"/>
      <c r="W165" s="2"/>
      <c r="X165" s="2"/>
      <c r="Y165" s="2"/>
      <c r="Z165" s="2"/>
      <c r="AA165" s="2"/>
      <c r="AB165" s="2"/>
      <c r="AC165" s="2"/>
      <c r="AD165" s="2"/>
      <c r="AE165" s="1"/>
      <c r="AF165" s="1"/>
      <c r="AG165" s="1"/>
    </row>
  </sheetData>
  <sheetProtection password="CAB7" sheet="1" objects="1" scenarios="1" selectLockedCells="1"/>
  <mergeCells count="12">
    <mergeCell ref="C2:I2"/>
    <mergeCell ref="D4:H4"/>
    <mergeCell ref="D5:H5"/>
    <mergeCell ref="D6:H6"/>
    <mergeCell ref="D7:H7"/>
    <mergeCell ref="F21:H21"/>
    <mergeCell ref="F20:H20"/>
    <mergeCell ref="D17:H17"/>
    <mergeCell ref="D8:H8"/>
    <mergeCell ref="D9:H9"/>
    <mergeCell ref="D10:H10"/>
    <mergeCell ref="D13:H13"/>
  </mergeCells>
  <conditionalFormatting sqref="H24:H74 F24:F74">
    <cfRule type="containsText" dxfId="24" priority="6" operator="containsText" text="Missing">
      <formula>NOT(ISERROR(SEARCH("Missing",F24)))</formula>
    </cfRule>
  </conditionalFormatting>
  <dataValidations count="2">
    <dataValidation type="list" allowBlank="1" showInputMessage="1" showErrorMessage="1" sqref="H24:H74">
      <formula1>"Felony, Misdemeanor, Ordinance Violation/Summary Offense, Violation of Probation"</formula1>
    </dataValidation>
    <dataValidation type="list" allowBlank="1" showInputMessage="1" showErrorMessage="1" sqref="F24:F74">
      <formula1>"Success, Withdrew While in Compliance, Discharged, Transferred to Another Treatment, Failed to Complete/Terminated"</formula1>
    </dataValidation>
  </dataValidations>
  <pageMargins left="0.25" right="0.25" top="0.25" bottom="1" header="0.25" footer="0.25"/>
  <pageSetup fitToHeight="0"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62"/>
  <sheetViews>
    <sheetView showGridLines="0" zoomScale="90" zoomScaleNormal="90" workbookViewId="0">
      <selection activeCell="F17" sqref="F17"/>
    </sheetView>
  </sheetViews>
  <sheetFormatPr defaultRowHeight="11.25" x14ac:dyDescent="0.2"/>
  <cols>
    <col min="1" max="1" width="1.33203125" style="51" customWidth="1"/>
    <col min="2" max="2" width="24.5" style="51" customWidth="1"/>
    <col min="3" max="3" width="0.83203125" style="51" customWidth="1"/>
    <col min="4" max="4" width="31" style="51" customWidth="1"/>
    <col min="5" max="5" width="1.6640625" style="51" customWidth="1"/>
    <col min="6" max="6" width="71.33203125" style="51" customWidth="1"/>
    <col min="7" max="7" width="0.83203125" style="51" customWidth="1"/>
    <col min="8" max="8" width="1.33203125" style="51" customWidth="1"/>
    <col min="9" max="24" width="9.33203125" style="186"/>
    <col min="25" max="26" width="9.33203125" style="51"/>
    <col min="27" max="16384" width="9.33203125" style="24"/>
  </cols>
  <sheetData>
    <row r="1" spans="1:56" ht="8.25" customHeight="1" x14ac:dyDescent="0.2"/>
    <row r="2" spans="1:56" ht="41.25" customHeight="1" x14ac:dyDescent="0.2">
      <c r="B2" s="197" t="s">
        <v>25</v>
      </c>
      <c r="C2" s="442" t="s">
        <v>103</v>
      </c>
      <c r="D2" s="443"/>
      <c r="E2" s="443"/>
      <c r="F2" s="443"/>
      <c r="G2" s="444"/>
    </row>
    <row r="3" spans="1:56" s="28" customFormat="1" ht="8.25" customHeight="1" thickBot="1" x14ac:dyDescent="0.25">
      <c r="A3" s="25"/>
      <c r="B3" s="25"/>
      <c r="C3" s="25"/>
      <c r="D3" s="26"/>
      <c r="E3" s="26"/>
      <c r="F3" s="26"/>
      <c r="G3" s="25"/>
      <c r="H3" s="26"/>
      <c r="I3" s="227"/>
      <c r="J3" s="227"/>
      <c r="K3" s="227"/>
      <c r="L3" s="227"/>
      <c r="M3" s="227"/>
      <c r="N3" s="227"/>
      <c r="O3" s="227"/>
      <c r="P3" s="227"/>
      <c r="Q3" s="227"/>
      <c r="R3" s="227"/>
      <c r="S3" s="227"/>
      <c r="T3" s="227"/>
      <c r="U3" s="227"/>
      <c r="V3" s="227"/>
      <c r="W3" s="227"/>
      <c r="X3" s="227"/>
      <c r="Y3" s="26"/>
      <c r="Z3" s="26"/>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row>
    <row r="4" spans="1:56" s="28" customFormat="1" ht="74.25" customHeight="1" x14ac:dyDescent="0.2">
      <c r="A4" s="25"/>
      <c r="B4" s="25"/>
      <c r="C4" s="56"/>
      <c r="D4" s="435" t="s">
        <v>177</v>
      </c>
      <c r="E4" s="435"/>
      <c r="F4" s="435"/>
      <c r="G4" s="159"/>
      <c r="H4" s="141"/>
      <c r="I4" s="284"/>
      <c r="J4" s="284"/>
      <c r="K4" s="284"/>
      <c r="L4" s="229"/>
      <c r="M4" s="186"/>
      <c r="N4" s="186"/>
      <c r="O4" s="186"/>
      <c r="P4" s="186"/>
      <c r="Q4" s="186"/>
      <c r="R4" s="186"/>
      <c r="S4" s="186"/>
      <c r="T4" s="186"/>
      <c r="U4" s="186"/>
      <c r="V4" s="186"/>
      <c r="W4" s="186"/>
      <c r="X4" s="186"/>
      <c r="Y4" s="25"/>
      <c r="Z4" s="25"/>
    </row>
    <row r="5" spans="1:56" s="28" customFormat="1" ht="15" customHeight="1" thickBot="1" x14ac:dyDescent="0.25">
      <c r="A5" s="25"/>
      <c r="B5" s="25"/>
      <c r="C5" s="62"/>
      <c r="D5" s="140"/>
      <c r="E5" s="133"/>
      <c r="F5" s="133"/>
      <c r="G5" s="151"/>
      <c r="H5" s="141"/>
      <c r="I5" s="284"/>
      <c r="J5" s="284"/>
      <c r="K5" s="284"/>
      <c r="L5" s="186"/>
      <c r="M5" s="186"/>
      <c r="N5" s="186"/>
      <c r="O5" s="186"/>
      <c r="P5" s="186"/>
      <c r="Q5" s="186"/>
      <c r="R5" s="186"/>
      <c r="S5" s="186"/>
      <c r="T5" s="186"/>
      <c r="U5" s="186"/>
      <c r="V5" s="186"/>
      <c r="W5" s="186"/>
      <c r="X5" s="186"/>
      <c r="Y5" s="25"/>
      <c r="Z5" s="25"/>
    </row>
    <row r="6" spans="1:56" s="28" customFormat="1" ht="8.25" customHeight="1" thickBot="1" x14ac:dyDescent="0.25">
      <c r="A6" s="25"/>
      <c r="B6" s="25"/>
      <c r="C6" s="25"/>
      <c r="D6" s="26"/>
      <c r="E6" s="26"/>
      <c r="F6" s="26"/>
      <c r="G6" s="25"/>
      <c r="H6" s="25"/>
      <c r="I6" s="186"/>
      <c r="J6" s="186"/>
      <c r="K6" s="186"/>
      <c r="L6" s="186"/>
      <c r="M6" s="186"/>
      <c r="N6" s="186"/>
      <c r="O6" s="186"/>
      <c r="P6" s="186"/>
      <c r="Q6" s="186"/>
      <c r="R6" s="186"/>
      <c r="S6" s="186"/>
      <c r="T6" s="186"/>
      <c r="U6" s="186"/>
      <c r="V6" s="186"/>
      <c r="W6" s="186"/>
      <c r="X6" s="186"/>
      <c r="Y6" s="25"/>
      <c r="Z6" s="25"/>
    </row>
    <row r="7" spans="1:56" ht="18" customHeight="1" x14ac:dyDescent="0.2">
      <c r="B7" s="50"/>
      <c r="C7" s="105"/>
      <c r="D7" s="431" t="s">
        <v>11</v>
      </c>
      <c r="E7" s="431"/>
      <c r="F7" s="431"/>
      <c r="G7" s="432"/>
    </row>
    <row r="8" spans="1:56" ht="12.75" customHeight="1" x14ac:dyDescent="0.2">
      <c r="B8" s="50"/>
      <c r="C8" s="106"/>
      <c r="D8" s="433"/>
      <c r="E8" s="433"/>
      <c r="F8" s="433"/>
      <c r="G8" s="434"/>
    </row>
    <row r="9" spans="1:56" s="85" customFormat="1" ht="28.5" customHeight="1" thickBot="1" x14ac:dyDescent="0.25">
      <c r="A9" s="52"/>
      <c r="B9" s="50"/>
      <c r="C9" s="106"/>
      <c r="D9" s="79" t="s">
        <v>26</v>
      </c>
      <c r="E9" s="80"/>
      <c r="F9" s="81" t="s">
        <v>27</v>
      </c>
      <c r="G9" s="107"/>
      <c r="H9" s="52"/>
      <c r="I9" s="233"/>
      <c r="J9" s="233"/>
      <c r="K9" s="233"/>
      <c r="L9" s="233"/>
      <c r="M9" s="233"/>
      <c r="N9" s="233"/>
      <c r="O9" s="233"/>
      <c r="P9" s="233"/>
      <c r="Q9" s="233"/>
      <c r="R9" s="233"/>
      <c r="S9" s="233"/>
      <c r="T9" s="233"/>
      <c r="U9" s="233"/>
      <c r="V9" s="233"/>
      <c r="W9" s="233"/>
      <c r="X9" s="233"/>
      <c r="Y9" s="52"/>
      <c r="Z9" s="52"/>
    </row>
    <row r="10" spans="1:56" s="85" customFormat="1" ht="8.25" customHeight="1" thickBot="1" x14ac:dyDescent="0.25">
      <c r="A10" s="52"/>
      <c r="B10" s="50"/>
      <c r="C10" s="106"/>
      <c r="D10" s="86"/>
      <c r="E10" s="86"/>
      <c r="F10" s="86"/>
      <c r="G10" s="69"/>
      <c r="H10" s="52"/>
      <c r="I10" s="233"/>
      <c r="J10" s="233"/>
      <c r="K10" s="233"/>
      <c r="L10" s="233"/>
      <c r="M10" s="233"/>
      <c r="N10" s="233"/>
      <c r="O10" s="233"/>
      <c r="P10" s="233"/>
      <c r="Q10" s="233"/>
      <c r="R10" s="233"/>
      <c r="S10" s="233"/>
      <c r="T10" s="233"/>
      <c r="U10" s="233"/>
      <c r="V10" s="233"/>
      <c r="W10" s="233"/>
      <c r="X10" s="233"/>
      <c r="Y10" s="52"/>
      <c r="Z10" s="52"/>
    </row>
    <row r="11" spans="1:56" ht="18" customHeight="1" thickBot="1" x14ac:dyDescent="0.25">
      <c r="B11" s="50"/>
      <c r="C11" s="106"/>
      <c r="D11" s="53"/>
      <c r="E11" s="13"/>
      <c r="F11" s="9"/>
      <c r="G11" s="69"/>
      <c r="I11" s="285"/>
    </row>
    <row r="12" spans="1:56" ht="18" customHeight="1" thickBot="1" x14ac:dyDescent="0.25">
      <c r="B12" s="50"/>
      <c r="C12" s="106"/>
      <c r="D12" s="53"/>
      <c r="E12" s="13"/>
      <c r="F12" s="9"/>
      <c r="G12" s="69"/>
      <c r="I12" s="285"/>
    </row>
    <row r="13" spans="1:56" ht="18" customHeight="1" thickBot="1" x14ac:dyDescent="0.25">
      <c r="B13" s="50"/>
      <c r="C13" s="106"/>
      <c r="D13" s="53"/>
      <c r="E13" s="13"/>
      <c r="F13" s="9"/>
      <c r="G13" s="69"/>
      <c r="I13" s="285"/>
    </row>
    <row r="14" spans="1:56" ht="18" customHeight="1" thickBot="1" x14ac:dyDescent="0.25">
      <c r="B14" s="50" t="s">
        <v>15</v>
      </c>
      <c r="C14" s="106"/>
      <c r="D14" s="53"/>
      <c r="E14" s="13"/>
      <c r="F14" s="9"/>
      <c r="G14" s="69"/>
      <c r="I14" s="285"/>
    </row>
    <row r="15" spans="1:56" ht="18" customHeight="1" thickBot="1" x14ac:dyDescent="0.25">
      <c r="B15" s="50"/>
      <c r="C15" s="106"/>
      <c r="D15" s="53"/>
      <c r="E15" s="13"/>
      <c r="F15" s="9"/>
      <c r="G15" s="69"/>
      <c r="I15" s="285"/>
    </row>
    <row r="16" spans="1:56" ht="18" customHeight="1" thickBot="1" x14ac:dyDescent="0.25">
      <c r="B16" s="50"/>
      <c r="C16" s="106"/>
      <c r="D16" s="53"/>
      <c r="E16" s="13"/>
      <c r="F16" s="9"/>
      <c r="G16" s="69"/>
      <c r="I16" s="285"/>
    </row>
    <row r="17" spans="2:9" ht="18" customHeight="1" thickBot="1" x14ac:dyDescent="0.25">
      <c r="B17" s="50"/>
      <c r="C17" s="106"/>
      <c r="D17" s="53"/>
      <c r="E17" s="13"/>
      <c r="F17" s="9"/>
      <c r="G17" s="69"/>
      <c r="I17" s="285"/>
    </row>
    <row r="18" spans="2:9" ht="18" customHeight="1" thickBot="1" x14ac:dyDescent="0.25">
      <c r="B18" s="50"/>
      <c r="C18" s="47"/>
      <c r="D18" s="53"/>
      <c r="E18" s="13"/>
      <c r="F18" s="9"/>
      <c r="G18" s="69"/>
      <c r="I18" s="285"/>
    </row>
    <row r="19" spans="2:9" ht="18" customHeight="1" thickBot="1" x14ac:dyDescent="0.25">
      <c r="B19" s="108"/>
      <c r="C19" s="47"/>
      <c r="D19" s="53"/>
      <c r="E19" s="13"/>
      <c r="F19" s="9"/>
      <c r="G19" s="69"/>
      <c r="I19" s="285"/>
    </row>
    <row r="20" spans="2:9" ht="18" customHeight="1" thickBot="1" x14ac:dyDescent="0.25">
      <c r="B20" s="108"/>
      <c r="C20" s="47"/>
      <c r="D20" s="53"/>
      <c r="E20" s="13"/>
      <c r="F20" s="9"/>
      <c r="G20" s="69"/>
      <c r="I20" s="285"/>
    </row>
    <row r="21" spans="2:9" ht="18" customHeight="1" thickBot="1" x14ac:dyDescent="0.25">
      <c r="B21" s="108"/>
      <c r="C21" s="47"/>
      <c r="D21" s="53"/>
      <c r="E21" s="13"/>
      <c r="F21" s="9"/>
      <c r="G21" s="69"/>
      <c r="I21" s="285"/>
    </row>
    <row r="22" spans="2:9" ht="18" customHeight="1" thickBot="1" x14ac:dyDescent="0.25">
      <c r="B22" s="108"/>
      <c r="C22" s="47"/>
      <c r="D22" s="53"/>
      <c r="E22" s="13"/>
      <c r="F22" s="9"/>
      <c r="G22" s="69"/>
      <c r="I22" s="285"/>
    </row>
    <row r="23" spans="2:9" ht="18" customHeight="1" thickBot="1" x14ac:dyDescent="0.25">
      <c r="B23" s="108"/>
      <c r="C23" s="47"/>
      <c r="D23" s="53"/>
      <c r="E23" s="13"/>
      <c r="F23" s="9"/>
      <c r="G23" s="69"/>
      <c r="I23" s="285"/>
    </row>
    <row r="24" spans="2:9" ht="18" customHeight="1" thickBot="1" x14ac:dyDescent="0.25">
      <c r="B24" s="108"/>
      <c r="C24" s="47"/>
      <c r="D24" s="53"/>
      <c r="E24" s="13"/>
      <c r="F24" s="9"/>
      <c r="G24" s="69"/>
      <c r="I24" s="285"/>
    </row>
    <row r="25" spans="2:9" ht="18" customHeight="1" thickBot="1" x14ac:dyDescent="0.25">
      <c r="B25" s="108"/>
      <c r="C25" s="47"/>
      <c r="D25" s="53"/>
      <c r="E25" s="13"/>
      <c r="F25" s="9"/>
      <c r="G25" s="69"/>
      <c r="I25" s="285"/>
    </row>
    <row r="26" spans="2:9" ht="18" customHeight="1" thickBot="1" x14ac:dyDescent="0.25">
      <c r="B26" s="108"/>
      <c r="C26" s="47"/>
      <c r="D26" s="53"/>
      <c r="E26" s="13"/>
      <c r="F26" s="9"/>
      <c r="G26" s="69"/>
      <c r="I26" s="285"/>
    </row>
    <row r="27" spans="2:9" ht="18" customHeight="1" thickBot="1" x14ac:dyDescent="0.25">
      <c r="B27" s="108"/>
      <c r="C27" s="47"/>
      <c r="D27" s="53"/>
      <c r="E27" s="13"/>
      <c r="F27" s="9"/>
      <c r="G27" s="69"/>
      <c r="I27" s="285"/>
    </row>
    <row r="28" spans="2:9" ht="18" customHeight="1" thickBot="1" x14ac:dyDescent="0.25">
      <c r="B28" s="108"/>
      <c r="C28" s="47"/>
      <c r="D28" s="53"/>
      <c r="E28" s="13"/>
      <c r="F28" s="9"/>
      <c r="G28" s="69"/>
      <c r="I28" s="285"/>
    </row>
    <row r="29" spans="2:9" ht="18" customHeight="1" thickBot="1" x14ac:dyDescent="0.25">
      <c r="B29" s="108"/>
      <c r="C29" s="47"/>
      <c r="D29" s="53"/>
      <c r="E29" s="13"/>
      <c r="F29" s="9"/>
      <c r="G29" s="69"/>
      <c r="I29" s="285"/>
    </row>
    <row r="30" spans="2:9" ht="18" customHeight="1" thickBot="1" x14ac:dyDescent="0.25">
      <c r="B30" s="108"/>
      <c r="C30" s="47"/>
      <c r="D30" s="53"/>
      <c r="E30" s="13"/>
      <c r="F30" s="9"/>
      <c r="G30" s="69"/>
      <c r="I30" s="285"/>
    </row>
    <row r="31" spans="2:9" ht="18" customHeight="1" thickBot="1" x14ac:dyDescent="0.25">
      <c r="B31" s="108"/>
      <c r="C31" s="47"/>
      <c r="D31" s="53"/>
      <c r="E31" s="13"/>
      <c r="F31" s="9"/>
      <c r="G31" s="69"/>
      <c r="I31" s="285"/>
    </row>
    <row r="32" spans="2:9" ht="18" customHeight="1" thickBot="1" x14ac:dyDescent="0.25">
      <c r="B32" s="108"/>
      <c r="C32" s="47"/>
      <c r="D32" s="53"/>
      <c r="E32" s="13"/>
      <c r="F32" s="9"/>
      <c r="G32" s="69"/>
      <c r="I32" s="285"/>
    </row>
    <row r="33" spans="2:9" ht="18" customHeight="1" thickBot="1" x14ac:dyDescent="0.25">
      <c r="B33" s="108"/>
      <c r="C33" s="47"/>
      <c r="D33" s="53"/>
      <c r="E33" s="13"/>
      <c r="F33" s="9"/>
      <c r="G33" s="69"/>
      <c r="I33" s="285"/>
    </row>
    <row r="34" spans="2:9" ht="18" customHeight="1" thickBot="1" x14ac:dyDescent="0.25">
      <c r="B34" s="108"/>
      <c r="C34" s="47"/>
      <c r="D34" s="53"/>
      <c r="E34" s="13"/>
      <c r="F34" s="9"/>
      <c r="G34" s="69"/>
      <c r="I34" s="285"/>
    </row>
    <row r="35" spans="2:9" ht="18" customHeight="1" thickBot="1" x14ac:dyDescent="0.25">
      <c r="B35" s="108"/>
      <c r="C35" s="47"/>
      <c r="D35" s="53"/>
      <c r="E35" s="13"/>
      <c r="F35" s="9"/>
      <c r="G35" s="69"/>
      <c r="I35" s="285"/>
    </row>
    <row r="36" spans="2:9" ht="18" customHeight="1" thickBot="1" x14ac:dyDescent="0.25">
      <c r="B36" s="108"/>
      <c r="C36" s="47"/>
      <c r="D36" s="53"/>
      <c r="E36" s="13"/>
      <c r="F36" s="9"/>
      <c r="G36" s="69"/>
      <c r="I36" s="285"/>
    </row>
    <row r="37" spans="2:9" ht="18" customHeight="1" thickBot="1" x14ac:dyDescent="0.25">
      <c r="B37" s="108"/>
      <c r="C37" s="47"/>
      <c r="D37" s="53"/>
      <c r="E37" s="13"/>
      <c r="F37" s="9"/>
      <c r="G37" s="69"/>
      <c r="I37" s="285"/>
    </row>
    <row r="38" spans="2:9" ht="18" customHeight="1" thickBot="1" x14ac:dyDescent="0.25">
      <c r="B38" s="108"/>
      <c r="C38" s="47"/>
      <c r="D38" s="53"/>
      <c r="E38" s="13"/>
      <c r="F38" s="9"/>
      <c r="G38" s="69"/>
      <c r="I38" s="285"/>
    </row>
    <row r="39" spans="2:9" ht="18" customHeight="1" thickBot="1" x14ac:dyDescent="0.25">
      <c r="B39" s="108"/>
      <c r="C39" s="47"/>
      <c r="D39" s="53"/>
      <c r="E39" s="13"/>
      <c r="F39" s="9"/>
      <c r="G39" s="69"/>
      <c r="I39" s="285"/>
    </row>
    <row r="40" spans="2:9" ht="18" customHeight="1" thickBot="1" x14ac:dyDescent="0.25">
      <c r="B40" s="108"/>
      <c r="C40" s="47"/>
      <c r="D40" s="53"/>
      <c r="E40" s="13"/>
      <c r="F40" s="9"/>
      <c r="G40" s="69"/>
      <c r="I40" s="285"/>
    </row>
    <row r="41" spans="2:9" ht="18" customHeight="1" thickBot="1" x14ac:dyDescent="0.25">
      <c r="B41" s="108"/>
      <c r="C41" s="47"/>
      <c r="D41" s="53"/>
      <c r="E41" s="13"/>
      <c r="F41" s="9"/>
      <c r="G41" s="69"/>
      <c r="I41" s="285"/>
    </row>
    <row r="42" spans="2:9" ht="18" customHeight="1" thickBot="1" x14ac:dyDescent="0.25">
      <c r="B42" s="108"/>
      <c r="C42" s="47"/>
      <c r="D42" s="53"/>
      <c r="E42" s="13"/>
      <c r="F42" s="9"/>
      <c r="G42" s="69"/>
      <c r="I42" s="285"/>
    </row>
    <row r="43" spans="2:9" ht="18" customHeight="1" thickBot="1" x14ac:dyDescent="0.25">
      <c r="B43" s="108"/>
      <c r="C43" s="47"/>
      <c r="D43" s="53"/>
      <c r="E43" s="13"/>
      <c r="F43" s="9"/>
      <c r="G43" s="69"/>
      <c r="I43" s="285"/>
    </row>
    <row r="44" spans="2:9" ht="18" customHeight="1" thickBot="1" x14ac:dyDescent="0.25">
      <c r="B44" s="108"/>
      <c r="C44" s="47"/>
      <c r="D44" s="53"/>
      <c r="E44" s="13"/>
      <c r="F44" s="9"/>
      <c r="G44" s="69"/>
      <c r="I44" s="285"/>
    </row>
    <row r="45" spans="2:9" ht="18" customHeight="1" thickBot="1" x14ac:dyDescent="0.25">
      <c r="B45" s="108"/>
      <c r="C45" s="47"/>
      <c r="D45" s="53"/>
      <c r="E45" s="13"/>
      <c r="F45" s="9"/>
      <c r="G45" s="69"/>
      <c r="I45" s="285"/>
    </row>
    <row r="46" spans="2:9" ht="18" customHeight="1" thickBot="1" x14ac:dyDescent="0.25">
      <c r="B46" s="108"/>
      <c r="C46" s="47"/>
      <c r="D46" s="53"/>
      <c r="E46" s="13"/>
      <c r="F46" s="9"/>
      <c r="G46" s="69"/>
      <c r="I46" s="285"/>
    </row>
    <row r="47" spans="2:9" ht="18" customHeight="1" thickBot="1" x14ac:dyDescent="0.25">
      <c r="B47" s="108"/>
      <c r="C47" s="47"/>
      <c r="D47" s="53"/>
      <c r="E47" s="13"/>
      <c r="F47" s="9"/>
      <c r="G47" s="69"/>
      <c r="I47" s="285"/>
    </row>
    <row r="48" spans="2:9" ht="18" customHeight="1" thickBot="1" x14ac:dyDescent="0.25">
      <c r="B48" s="108"/>
      <c r="C48" s="47"/>
      <c r="D48" s="53"/>
      <c r="E48" s="13"/>
      <c r="F48" s="9"/>
      <c r="G48" s="69"/>
      <c r="I48" s="285"/>
    </row>
    <row r="49" spans="2:9" ht="18" customHeight="1" thickBot="1" x14ac:dyDescent="0.25">
      <c r="B49" s="108"/>
      <c r="C49" s="47"/>
      <c r="D49" s="53"/>
      <c r="E49" s="13"/>
      <c r="F49" s="9"/>
      <c r="G49" s="69"/>
      <c r="I49" s="285"/>
    </row>
    <row r="50" spans="2:9" ht="18" customHeight="1" thickBot="1" x14ac:dyDescent="0.25">
      <c r="B50" s="108"/>
      <c r="C50" s="47"/>
      <c r="D50" s="53"/>
      <c r="E50" s="13"/>
      <c r="F50" s="9"/>
      <c r="G50" s="69"/>
      <c r="I50" s="285"/>
    </row>
    <row r="51" spans="2:9" ht="18" customHeight="1" thickBot="1" x14ac:dyDescent="0.25">
      <c r="B51" s="108"/>
      <c r="C51" s="47"/>
      <c r="D51" s="53"/>
      <c r="E51" s="13"/>
      <c r="F51" s="9"/>
      <c r="G51" s="69"/>
      <c r="I51" s="285"/>
    </row>
    <row r="52" spans="2:9" ht="18" customHeight="1" thickBot="1" x14ac:dyDescent="0.25">
      <c r="B52" s="108"/>
      <c r="C52" s="47"/>
      <c r="D52" s="53"/>
      <c r="E52" s="13"/>
      <c r="F52" s="9"/>
      <c r="G52" s="69"/>
      <c r="I52" s="285"/>
    </row>
    <row r="53" spans="2:9" ht="18" customHeight="1" thickBot="1" x14ac:dyDescent="0.25">
      <c r="B53" s="108"/>
      <c r="C53" s="47"/>
      <c r="D53" s="53"/>
      <c r="E53" s="13"/>
      <c r="F53" s="9"/>
      <c r="G53" s="69"/>
      <c r="I53" s="285"/>
    </row>
    <row r="54" spans="2:9" ht="18" customHeight="1" thickBot="1" x14ac:dyDescent="0.25">
      <c r="B54" s="108"/>
      <c r="C54" s="47"/>
      <c r="D54" s="53"/>
      <c r="E54" s="13"/>
      <c r="F54" s="9"/>
      <c r="G54" s="69"/>
      <c r="I54" s="285"/>
    </row>
    <row r="55" spans="2:9" ht="18" customHeight="1" thickBot="1" x14ac:dyDescent="0.25">
      <c r="B55" s="108"/>
      <c r="C55" s="47"/>
      <c r="D55" s="53"/>
      <c r="E55" s="13"/>
      <c r="F55" s="9"/>
      <c r="G55" s="69"/>
      <c r="I55" s="285"/>
    </row>
    <row r="56" spans="2:9" ht="18" customHeight="1" thickBot="1" x14ac:dyDescent="0.25">
      <c r="B56" s="108"/>
      <c r="C56" s="47"/>
      <c r="D56" s="53"/>
      <c r="E56" s="13"/>
      <c r="F56" s="9"/>
      <c r="G56" s="69"/>
    </row>
    <row r="57" spans="2:9" ht="18" customHeight="1" thickBot="1" x14ac:dyDescent="0.25">
      <c r="B57" s="108"/>
      <c r="C57" s="47"/>
      <c r="D57" s="53"/>
      <c r="E57" s="13"/>
      <c r="F57" s="9"/>
      <c r="G57" s="69"/>
    </row>
    <row r="58" spans="2:9" ht="18" customHeight="1" thickBot="1" x14ac:dyDescent="0.25">
      <c r="B58" s="108"/>
      <c r="C58" s="47"/>
      <c r="D58" s="53"/>
      <c r="E58" s="13"/>
      <c r="F58" s="9"/>
      <c r="G58" s="69"/>
    </row>
    <row r="59" spans="2:9" ht="18" customHeight="1" thickBot="1" x14ac:dyDescent="0.25">
      <c r="B59" s="108"/>
      <c r="C59" s="47"/>
      <c r="D59" s="53"/>
      <c r="E59" s="13"/>
      <c r="F59" s="9"/>
      <c r="G59" s="69"/>
    </row>
    <row r="60" spans="2:9" ht="18" customHeight="1" thickBot="1" x14ac:dyDescent="0.25">
      <c r="B60" s="50"/>
      <c r="C60" s="47"/>
      <c r="D60" s="53"/>
      <c r="E60" s="13"/>
      <c r="F60" s="9"/>
      <c r="G60" s="69"/>
    </row>
    <row r="61" spans="2:9" ht="18" customHeight="1" thickBot="1" x14ac:dyDescent="0.25">
      <c r="B61" s="50"/>
      <c r="C61" s="47"/>
      <c r="D61" s="53"/>
      <c r="E61" s="13"/>
      <c r="F61" s="9"/>
      <c r="G61" s="69"/>
    </row>
    <row r="62" spans="2:9" ht="12" thickBot="1" x14ac:dyDescent="0.25">
      <c r="C62" s="109"/>
      <c r="D62" s="89"/>
      <c r="E62" s="89"/>
      <c r="F62" s="89"/>
      <c r="G62" s="91"/>
    </row>
  </sheetData>
  <sheetProtection password="CAB7" sheet="1" objects="1" scenarios="1" selectLockedCells="1"/>
  <mergeCells count="4">
    <mergeCell ref="C2:G2"/>
    <mergeCell ref="D7:G7"/>
    <mergeCell ref="D8:G8"/>
    <mergeCell ref="D4:F4"/>
  </mergeCells>
  <conditionalFormatting sqref="F11">
    <cfRule type="containsText" dxfId="19" priority="5" operator="containsText" text="Missing">
      <formula>NOT(ISERROR(SEARCH("Missing",F11)))</formula>
    </cfRule>
  </conditionalFormatting>
  <conditionalFormatting sqref="F12:F60">
    <cfRule type="containsText" dxfId="18" priority="4" operator="containsText" text="Missing">
      <formula>NOT(ISERROR(SEARCH("Missing",F12)))</formula>
    </cfRule>
  </conditionalFormatting>
  <conditionalFormatting sqref="F12:F30">
    <cfRule type="containsText" dxfId="17" priority="3" operator="containsText" text="Missing">
      <formula>NOT(ISERROR(SEARCH("Missing",F12)))</formula>
    </cfRule>
  </conditionalFormatting>
  <conditionalFormatting sqref="F61">
    <cfRule type="containsText" dxfId="16" priority="2" operator="containsText" text="Missing">
      <formula>NOT(ISERROR(SEARCH("Missing",F61)))</formula>
    </cfRule>
  </conditionalFormatting>
  <conditionalFormatting sqref="F12:F15">
    <cfRule type="containsText" dxfId="15" priority="1" operator="containsText" text="Missing">
      <formula>NOT(ISERROR(SEARCH("Missing",F12)))</formula>
    </cfRule>
  </conditionalFormatting>
  <dataValidations count="1">
    <dataValidation type="list" allowBlank="1" showInputMessage="1" showErrorMessage="1" sqref="F11:F61">
      <formula1>"Active, Success, Administrative Closure, Withdrew While in Compliance, Discharged, Transferred to Another Treatment, Failed to Complete/Terminated"</formula1>
    </dataValidation>
  </dataValidations>
  <pageMargins left="0.25" right="0.25" top="0.25" bottom="0.5" header="0.25" footer="0.25"/>
  <pageSetup fitToWidth="0" fitToHeight="0"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33"/>
  <sheetViews>
    <sheetView showGridLines="0" topLeftCell="A4" zoomScale="90" zoomScaleNormal="90" workbookViewId="0">
      <selection activeCell="B19" sqref="B19"/>
    </sheetView>
  </sheetViews>
  <sheetFormatPr defaultRowHeight="11.25" x14ac:dyDescent="0.2"/>
  <cols>
    <col min="1" max="1" width="1.33203125" style="51" customWidth="1"/>
    <col min="2" max="2" width="27" style="51" customWidth="1"/>
    <col min="3" max="3" width="1.1640625" style="51" customWidth="1"/>
    <col min="4" max="4" width="17" style="51" customWidth="1"/>
    <col min="5" max="5" width="82.5" style="51" customWidth="1"/>
    <col min="6" max="6" width="0.83203125" style="51" customWidth="1"/>
    <col min="7" max="7" width="9.33203125" style="186"/>
    <col min="8" max="8" width="70.1640625" style="186" customWidth="1"/>
    <col min="9" max="9" width="29.6640625" style="186" customWidth="1"/>
    <col min="10" max="11" width="9.33203125" style="186"/>
    <col min="12" max="12" width="30.83203125" style="104" customWidth="1"/>
    <col min="13" max="26" width="9.33203125" style="51"/>
    <col min="27" max="16384" width="9.33203125" style="24"/>
  </cols>
  <sheetData>
    <row r="1" spans="1:49" ht="8.25" customHeight="1" x14ac:dyDescent="0.2"/>
    <row r="2" spans="1:49" ht="41.25" customHeight="1" x14ac:dyDescent="0.2">
      <c r="B2" s="197" t="s">
        <v>25</v>
      </c>
      <c r="C2" s="442" t="s">
        <v>103</v>
      </c>
      <c r="D2" s="443"/>
      <c r="E2" s="443"/>
    </row>
    <row r="3" spans="1:49" s="28" customFormat="1" ht="8.25" customHeight="1" thickBot="1" x14ac:dyDescent="0.25">
      <c r="A3" s="25"/>
      <c r="B3" s="25"/>
      <c r="C3" s="26"/>
      <c r="D3" s="26"/>
      <c r="E3" s="26"/>
      <c r="F3" s="26"/>
      <c r="G3" s="227"/>
      <c r="H3" s="227"/>
      <c r="I3" s="227"/>
      <c r="J3" s="227"/>
      <c r="K3" s="227"/>
      <c r="L3" s="102"/>
      <c r="M3" s="71"/>
      <c r="N3" s="71"/>
      <c r="O3" s="71"/>
      <c r="P3" s="71"/>
      <c r="Q3" s="71"/>
      <c r="R3" s="26"/>
      <c r="S3" s="26"/>
      <c r="T3" s="26"/>
      <c r="U3" s="26"/>
      <c r="V3" s="26"/>
      <c r="W3" s="26"/>
      <c r="X3" s="26"/>
      <c r="Y3" s="26"/>
      <c r="Z3" s="26"/>
      <c r="AA3" s="27"/>
      <c r="AB3" s="27"/>
      <c r="AC3" s="27"/>
      <c r="AD3" s="27"/>
      <c r="AE3" s="27"/>
      <c r="AF3" s="27"/>
      <c r="AG3" s="27"/>
      <c r="AH3" s="27"/>
      <c r="AI3" s="27"/>
      <c r="AJ3" s="27"/>
      <c r="AK3" s="27"/>
      <c r="AL3" s="27"/>
      <c r="AM3" s="27"/>
      <c r="AN3" s="27"/>
      <c r="AO3" s="27"/>
      <c r="AP3" s="27"/>
      <c r="AQ3" s="27"/>
      <c r="AR3" s="27"/>
      <c r="AS3" s="27"/>
      <c r="AT3" s="27"/>
      <c r="AU3" s="27"/>
      <c r="AV3" s="27"/>
      <c r="AW3" s="27"/>
    </row>
    <row r="4" spans="1:49" s="28" customFormat="1" ht="75" customHeight="1" x14ac:dyDescent="0.2">
      <c r="A4" s="25"/>
      <c r="B4" s="25"/>
      <c r="C4" s="29"/>
      <c r="D4" s="435" t="s">
        <v>145</v>
      </c>
      <c r="E4" s="448"/>
      <c r="F4" s="26"/>
      <c r="G4" s="186"/>
      <c r="H4" s="186"/>
      <c r="I4" s="186"/>
      <c r="J4" s="186"/>
      <c r="K4" s="186"/>
      <c r="L4" s="104"/>
      <c r="M4" s="51"/>
      <c r="N4" s="51"/>
      <c r="O4" s="51"/>
      <c r="P4" s="51"/>
      <c r="Q4" s="51"/>
      <c r="R4" s="25"/>
      <c r="S4" s="25"/>
      <c r="T4" s="25"/>
      <c r="U4" s="25"/>
      <c r="V4" s="25"/>
      <c r="W4" s="25"/>
      <c r="X4" s="25"/>
      <c r="Y4" s="25"/>
      <c r="Z4" s="25"/>
    </row>
    <row r="5" spans="1:49" s="28" customFormat="1" ht="15" customHeight="1" thickBot="1" x14ac:dyDescent="0.25">
      <c r="A5" s="25"/>
      <c r="B5" s="25"/>
      <c r="C5" s="35"/>
      <c r="D5" s="36"/>
      <c r="E5" s="37"/>
      <c r="F5" s="26"/>
      <c r="G5" s="186"/>
      <c r="H5" s="186"/>
      <c r="I5" s="186"/>
      <c r="J5" s="186"/>
      <c r="K5" s="186"/>
      <c r="L5" s="104"/>
      <c r="M5" s="51"/>
      <c r="N5" s="51"/>
      <c r="O5" s="51"/>
      <c r="P5" s="51"/>
      <c r="Q5" s="51"/>
      <c r="R5" s="25"/>
      <c r="S5" s="25"/>
      <c r="T5" s="25"/>
      <c r="U5" s="25"/>
      <c r="V5" s="25"/>
      <c r="W5" s="25"/>
      <c r="X5" s="25"/>
      <c r="Y5" s="25"/>
      <c r="Z5" s="25"/>
    </row>
    <row r="6" spans="1:49" s="28" customFormat="1" ht="8.25" customHeight="1" thickBot="1" x14ac:dyDescent="0.25">
      <c r="A6" s="25"/>
      <c r="B6" s="25"/>
      <c r="C6" s="26"/>
      <c r="D6" s="26"/>
      <c r="E6" s="26"/>
      <c r="F6" s="26"/>
      <c r="G6" s="186"/>
      <c r="H6" s="186"/>
      <c r="I6" s="186"/>
      <c r="J6" s="186"/>
      <c r="K6" s="186"/>
      <c r="L6" s="104"/>
      <c r="M6" s="51"/>
      <c r="N6" s="51"/>
      <c r="O6" s="51"/>
      <c r="P6" s="51"/>
      <c r="Q6" s="51"/>
      <c r="R6" s="25"/>
      <c r="S6" s="25"/>
      <c r="T6" s="25"/>
      <c r="U6" s="25"/>
      <c r="V6" s="25"/>
      <c r="W6" s="25"/>
      <c r="X6" s="25"/>
      <c r="Y6" s="25"/>
      <c r="Z6" s="25"/>
    </row>
    <row r="7" spans="1:49" s="28" customFormat="1" ht="100.5" customHeight="1" x14ac:dyDescent="0.2">
      <c r="A7" s="25"/>
      <c r="B7" s="25"/>
      <c r="C7" s="29"/>
      <c r="D7" s="435" t="s">
        <v>146</v>
      </c>
      <c r="E7" s="448"/>
      <c r="F7" s="26"/>
      <c r="G7" s="186"/>
      <c r="H7" s="186"/>
      <c r="I7" s="186"/>
      <c r="J7" s="186"/>
      <c r="K7" s="186"/>
      <c r="L7" s="104"/>
      <c r="M7" s="51"/>
      <c r="N7" s="51"/>
      <c r="O7" s="51"/>
      <c r="P7" s="51"/>
      <c r="Q7" s="51"/>
      <c r="R7" s="25"/>
      <c r="S7" s="25"/>
      <c r="T7" s="25"/>
      <c r="U7" s="25"/>
      <c r="V7" s="25"/>
      <c r="W7" s="25"/>
      <c r="X7" s="25"/>
      <c r="Y7" s="25"/>
      <c r="Z7" s="25"/>
    </row>
    <row r="8" spans="1:49" s="28" customFormat="1" ht="15" customHeight="1" thickBot="1" x14ac:dyDescent="0.25">
      <c r="A8" s="25"/>
      <c r="B8" s="25"/>
      <c r="C8" s="35"/>
      <c r="D8" s="36"/>
      <c r="E8" s="37"/>
      <c r="F8" s="26"/>
      <c r="G8" s="186"/>
      <c r="H8" s="186"/>
      <c r="I8" s="186"/>
      <c r="J8" s="186"/>
      <c r="K8" s="186"/>
      <c r="L8" s="104"/>
      <c r="M8" s="51"/>
      <c r="N8" s="51"/>
      <c r="O8" s="51"/>
      <c r="P8" s="51"/>
      <c r="Q8" s="51"/>
      <c r="R8" s="25"/>
      <c r="S8" s="25"/>
      <c r="T8" s="25"/>
      <c r="U8" s="25"/>
      <c r="V8" s="25"/>
      <c r="W8" s="25"/>
      <c r="X8" s="25"/>
      <c r="Y8" s="25"/>
      <c r="Z8" s="25"/>
    </row>
    <row r="9" spans="1:49" s="28" customFormat="1" ht="8.25" customHeight="1" thickBot="1" x14ac:dyDescent="0.25">
      <c r="A9" s="25"/>
      <c r="B9" s="25"/>
      <c r="C9" s="26"/>
      <c r="D9" s="26"/>
      <c r="E9" s="26"/>
      <c r="F9" s="26"/>
      <c r="G9" s="186"/>
      <c r="H9" s="186"/>
      <c r="I9" s="186"/>
      <c r="J9" s="186"/>
      <c r="K9" s="186"/>
      <c r="L9" s="104"/>
      <c r="M9" s="51"/>
      <c r="N9" s="51"/>
      <c r="O9" s="51"/>
      <c r="P9" s="51"/>
      <c r="Q9" s="51"/>
      <c r="R9" s="25"/>
      <c r="S9" s="25"/>
      <c r="T9" s="25"/>
      <c r="U9" s="25"/>
      <c r="V9" s="25"/>
      <c r="W9" s="25"/>
      <c r="X9" s="25"/>
      <c r="Y9" s="25"/>
      <c r="Z9" s="25"/>
    </row>
    <row r="10" spans="1:49" s="28" customFormat="1" ht="15" customHeight="1" x14ac:dyDescent="0.2">
      <c r="A10" s="25"/>
      <c r="B10" s="25"/>
      <c r="C10" s="451"/>
      <c r="D10" s="431"/>
      <c r="E10" s="432"/>
      <c r="F10" s="26"/>
      <c r="G10" s="186"/>
      <c r="H10" s="224"/>
      <c r="I10" s="186"/>
      <c r="J10" s="186"/>
      <c r="K10" s="224"/>
      <c r="L10" s="172"/>
      <c r="M10" s="51"/>
      <c r="N10" s="51"/>
      <c r="O10" s="51"/>
      <c r="P10" s="51"/>
      <c r="Q10" s="51"/>
      <c r="R10" s="25"/>
      <c r="S10" s="25"/>
      <c r="T10" s="25"/>
      <c r="U10" s="25"/>
      <c r="V10" s="25"/>
      <c r="W10" s="25"/>
      <c r="X10" s="25"/>
      <c r="Y10" s="25"/>
      <c r="Z10" s="25"/>
    </row>
    <row r="11" spans="1:49" s="28" customFormat="1" ht="15" customHeight="1" x14ac:dyDescent="0.2">
      <c r="A11" s="25"/>
      <c r="B11" s="25"/>
      <c r="C11" s="257"/>
      <c r="D11" s="261"/>
      <c r="E11" s="254"/>
      <c r="F11" s="26"/>
      <c r="G11" s="186"/>
      <c r="H11" s="224"/>
      <c r="I11" s="186"/>
      <c r="J11" s="186"/>
      <c r="K11" s="224"/>
      <c r="L11" s="172"/>
      <c r="M11" s="51"/>
      <c r="N11" s="51"/>
      <c r="O11" s="51"/>
      <c r="P11" s="51"/>
      <c r="Q11" s="51"/>
      <c r="R11" s="25"/>
      <c r="S11" s="25"/>
      <c r="T11" s="25"/>
      <c r="U11" s="25"/>
      <c r="V11" s="25"/>
      <c r="W11" s="25"/>
      <c r="X11" s="25"/>
      <c r="Y11" s="25"/>
      <c r="Z11" s="25"/>
    </row>
    <row r="12" spans="1:49" s="28" customFormat="1" ht="15" customHeight="1" x14ac:dyDescent="0.2">
      <c r="A12" s="25"/>
      <c r="B12" s="25"/>
      <c r="C12" s="257"/>
      <c r="D12" s="261"/>
      <c r="E12" s="367" t="s">
        <v>179</v>
      </c>
      <c r="F12" s="26"/>
      <c r="G12" s="186"/>
      <c r="H12" s="224"/>
      <c r="I12" s="186"/>
      <c r="J12" s="186"/>
      <c r="K12" s="224"/>
      <c r="L12" s="172"/>
      <c r="M12" s="51"/>
      <c r="N12" s="51"/>
      <c r="O12" s="51"/>
      <c r="P12" s="51"/>
      <c r="Q12" s="51"/>
      <c r="R12" s="25"/>
      <c r="S12" s="25"/>
      <c r="T12" s="25"/>
      <c r="U12" s="25"/>
      <c r="V12" s="25"/>
      <c r="W12" s="25"/>
      <c r="X12" s="25"/>
      <c r="Y12" s="25"/>
      <c r="Z12" s="25"/>
    </row>
    <row r="13" spans="1:49" s="28" customFormat="1" ht="13.5" customHeight="1" x14ac:dyDescent="0.2">
      <c r="A13" s="25"/>
      <c r="B13" s="25"/>
      <c r="C13" s="42"/>
      <c r="D13" s="43"/>
      <c r="E13" s="368" t="s">
        <v>178</v>
      </c>
      <c r="F13" s="26"/>
      <c r="G13" s="186"/>
      <c r="H13" s="319" t="s">
        <v>28</v>
      </c>
      <c r="I13" s="186"/>
      <c r="J13" s="230">
        <f>COUNTA('M5 - Input'!D11:D61)</f>
        <v>0</v>
      </c>
      <c r="K13" s="224"/>
      <c r="L13" s="172"/>
      <c r="M13" s="51"/>
      <c r="N13" s="51"/>
      <c r="O13" s="51"/>
      <c r="P13" s="51"/>
      <c r="Q13" s="51"/>
      <c r="R13" s="25"/>
      <c r="S13" s="25"/>
      <c r="T13" s="25"/>
      <c r="U13" s="25"/>
      <c r="V13" s="25"/>
      <c r="W13" s="25"/>
      <c r="X13" s="25"/>
      <c r="Y13" s="25"/>
      <c r="Z13" s="25"/>
    </row>
    <row r="14" spans="1:49" s="28" customFormat="1" ht="15" customHeight="1" x14ac:dyDescent="0.2">
      <c r="A14" s="25"/>
      <c r="B14" s="25"/>
      <c r="C14" s="42"/>
      <c r="D14" s="43"/>
      <c r="E14" s="61"/>
      <c r="F14" s="26"/>
      <c r="G14" s="186"/>
      <c r="H14" s="226" t="s">
        <v>85</v>
      </c>
      <c r="I14" s="375"/>
      <c r="J14" s="186"/>
      <c r="K14" s="224"/>
      <c r="L14" s="172"/>
      <c r="M14" s="51"/>
      <c r="N14" s="51"/>
      <c r="O14" s="51"/>
      <c r="P14" s="51"/>
      <c r="Q14" s="51"/>
      <c r="R14" s="25"/>
      <c r="S14" s="25"/>
      <c r="T14" s="25"/>
      <c r="U14" s="25"/>
      <c r="V14" s="25"/>
      <c r="W14" s="25"/>
      <c r="X14" s="25"/>
      <c r="Y14" s="25"/>
      <c r="Z14" s="25"/>
    </row>
    <row r="15" spans="1:49" s="28" customFormat="1" ht="15" customHeight="1" x14ac:dyDescent="0.2">
      <c r="A15" s="25"/>
      <c r="B15" s="25"/>
      <c r="C15" s="42"/>
      <c r="D15" s="43"/>
      <c r="E15" s="354">
        <f>+J15</f>
        <v>0</v>
      </c>
      <c r="F15" s="26"/>
      <c r="G15" s="186"/>
      <c r="H15" s="258" t="s">
        <v>18</v>
      </c>
      <c r="I15" s="398" t="e">
        <f t="shared" ref="I15:I21" si="0">+J15/$J$13</f>
        <v>#DIV/0!</v>
      </c>
      <c r="J15" s="230">
        <f>COUNTIF('M5 - Input'!$F$11:$F$61,"Active")</f>
        <v>0</v>
      </c>
      <c r="K15" s="224"/>
      <c r="L15" s="172"/>
      <c r="M15" s="51"/>
      <c r="N15" s="51"/>
      <c r="O15" s="51"/>
      <c r="P15" s="51"/>
      <c r="Q15" s="51"/>
      <c r="R15" s="25"/>
      <c r="S15" s="25"/>
      <c r="T15" s="25"/>
      <c r="U15" s="25"/>
      <c r="V15" s="25"/>
      <c r="W15" s="25"/>
      <c r="X15" s="25"/>
      <c r="Y15" s="25"/>
      <c r="Z15" s="25"/>
    </row>
    <row r="16" spans="1:49" s="28" customFormat="1" ht="15" customHeight="1" x14ac:dyDescent="0.2">
      <c r="A16" s="25"/>
      <c r="B16" s="25"/>
      <c r="C16" s="42"/>
      <c r="D16" s="43"/>
      <c r="E16" s="354"/>
      <c r="F16" s="26"/>
      <c r="G16" s="186"/>
      <c r="H16" s="382" t="s">
        <v>93</v>
      </c>
      <c r="I16" s="398" t="e">
        <f t="shared" si="0"/>
        <v>#DIV/0!</v>
      </c>
      <c r="J16" s="230">
        <f>COUNTIF('M5 - Input'!$F$11:$F$61,"Success")</f>
        <v>0</v>
      </c>
      <c r="K16" s="224"/>
      <c r="L16" s="172"/>
      <c r="M16" s="51"/>
      <c r="N16" s="51"/>
      <c r="O16" s="51"/>
      <c r="P16" s="51"/>
      <c r="Q16" s="51"/>
      <c r="R16" s="25"/>
      <c r="S16" s="25"/>
      <c r="T16" s="25"/>
      <c r="U16" s="25"/>
      <c r="V16" s="25"/>
      <c r="W16" s="25"/>
      <c r="X16" s="25"/>
      <c r="Y16" s="25"/>
      <c r="Z16" s="25"/>
    </row>
    <row r="17" spans="1:26" s="28" customFormat="1" ht="15" customHeight="1" x14ac:dyDescent="0.2">
      <c r="A17" s="25"/>
      <c r="B17" s="25"/>
      <c r="C17" s="42"/>
      <c r="D17" s="43"/>
      <c r="E17" s="354">
        <f>+J16</f>
        <v>0</v>
      </c>
      <c r="F17" s="26"/>
      <c r="G17" s="186"/>
      <c r="H17" s="382" t="s">
        <v>7</v>
      </c>
      <c r="I17" s="398" t="e">
        <f t="shared" si="0"/>
        <v>#DIV/0!</v>
      </c>
      <c r="J17" s="230">
        <f>COUNTIF('M5 - Input'!$F$11:$F$61,"Administrative Closure")</f>
        <v>0</v>
      </c>
      <c r="K17" s="224"/>
      <c r="L17" s="172"/>
      <c r="M17" s="51"/>
      <c r="N17" s="51"/>
      <c r="O17" s="51"/>
      <c r="P17" s="51"/>
      <c r="Q17" s="51"/>
      <c r="R17" s="25"/>
      <c r="S17" s="25"/>
      <c r="T17" s="25"/>
      <c r="U17" s="25"/>
      <c r="V17" s="25"/>
      <c r="W17" s="25"/>
      <c r="X17" s="25"/>
      <c r="Y17" s="25"/>
      <c r="Z17" s="25"/>
    </row>
    <row r="18" spans="1:26" s="28" customFormat="1" ht="15" customHeight="1" x14ac:dyDescent="0.2">
      <c r="A18" s="25"/>
      <c r="B18" s="25"/>
      <c r="C18" s="45"/>
      <c r="D18" s="46"/>
      <c r="E18" s="354"/>
      <c r="F18" s="26"/>
      <c r="G18" s="186"/>
      <c r="H18" s="382" t="s">
        <v>94</v>
      </c>
      <c r="I18" s="398" t="e">
        <f t="shared" si="0"/>
        <v>#DIV/0!</v>
      </c>
      <c r="J18" s="230">
        <f>COUNTIF('M5 - Input'!$F$11:$F$61,"Withdrew While In Compliance")</f>
        <v>0</v>
      </c>
      <c r="K18" s="224"/>
      <c r="L18" s="172"/>
      <c r="M18" s="51"/>
      <c r="N18" s="51"/>
      <c r="O18" s="51"/>
      <c r="P18" s="51"/>
      <c r="Q18" s="51"/>
      <c r="R18" s="25"/>
      <c r="S18" s="25"/>
      <c r="T18" s="25"/>
      <c r="U18" s="25"/>
      <c r="V18" s="25"/>
      <c r="W18" s="25"/>
      <c r="X18" s="25"/>
      <c r="Y18" s="25"/>
      <c r="Z18" s="25"/>
    </row>
    <row r="19" spans="1:26" s="28" customFormat="1" ht="15" customHeight="1" x14ac:dyDescent="0.2">
      <c r="A19" s="25"/>
      <c r="B19" s="25"/>
      <c r="C19" s="45"/>
      <c r="D19" s="46"/>
      <c r="E19" s="354">
        <f>+J17</f>
        <v>0</v>
      </c>
      <c r="F19" s="26"/>
      <c r="G19" s="186"/>
      <c r="H19" s="382" t="s">
        <v>8</v>
      </c>
      <c r="I19" s="398" t="e">
        <f t="shared" si="0"/>
        <v>#DIV/0!</v>
      </c>
      <c r="J19" s="230">
        <f>COUNTIF('M5 - Input'!$F$11:$F$61,"Discharged")</f>
        <v>0</v>
      </c>
      <c r="K19" s="224"/>
      <c r="L19" s="172"/>
      <c r="M19" s="51"/>
      <c r="N19" s="51"/>
      <c r="O19" s="51"/>
      <c r="P19" s="51"/>
      <c r="Q19" s="51"/>
      <c r="R19" s="25"/>
      <c r="S19" s="25"/>
      <c r="T19" s="25"/>
      <c r="U19" s="25"/>
      <c r="V19" s="25"/>
      <c r="W19" s="25"/>
      <c r="X19" s="25"/>
      <c r="Y19" s="25"/>
      <c r="Z19" s="25"/>
    </row>
    <row r="20" spans="1:26" s="28" customFormat="1" ht="15" customHeight="1" x14ac:dyDescent="0.2">
      <c r="A20" s="25"/>
      <c r="B20" s="25"/>
      <c r="C20" s="45"/>
      <c r="D20" s="46"/>
      <c r="E20" s="354"/>
      <c r="F20" s="26"/>
      <c r="G20" s="186"/>
      <c r="H20" s="258" t="s">
        <v>95</v>
      </c>
      <c r="I20" s="398" t="e">
        <f t="shared" si="0"/>
        <v>#DIV/0!</v>
      </c>
      <c r="J20" s="230">
        <f>COUNTIF('M5 - Input'!$F$11:$F$61,"Transferred to Another Treatment")</f>
        <v>0</v>
      </c>
      <c r="K20" s="224"/>
      <c r="L20" s="172"/>
      <c r="M20" s="51"/>
      <c r="N20" s="51"/>
      <c r="O20" s="51"/>
      <c r="P20" s="51"/>
      <c r="Q20" s="51"/>
      <c r="R20" s="25"/>
      <c r="S20" s="25"/>
      <c r="T20" s="25"/>
      <c r="U20" s="25"/>
      <c r="V20" s="25"/>
      <c r="W20" s="25"/>
      <c r="X20" s="25"/>
      <c r="Y20" s="25"/>
      <c r="Z20" s="25"/>
    </row>
    <row r="21" spans="1:26" s="28" customFormat="1" ht="15" customHeight="1" x14ac:dyDescent="0.2">
      <c r="A21" s="25"/>
      <c r="B21" s="25"/>
      <c r="C21" s="45"/>
      <c r="D21" s="46"/>
      <c r="E21" s="354">
        <f>+J18</f>
        <v>0</v>
      </c>
      <c r="F21" s="26"/>
      <c r="G21" s="186"/>
      <c r="H21" s="258" t="s">
        <v>185</v>
      </c>
      <c r="I21" s="398" t="e">
        <f t="shared" si="0"/>
        <v>#DIV/0!</v>
      </c>
      <c r="J21" s="230">
        <f>COUNTIF('M5 - Input'!$F$11:$F$61,"Failed to Complete/Terminated")</f>
        <v>0</v>
      </c>
      <c r="K21" s="224"/>
      <c r="L21" s="172"/>
      <c r="M21" s="51"/>
      <c r="N21" s="51"/>
      <c r="O21" s="51"/>
      <c r="P21" s="51"/>
      <c r="Q21" s="51"/>
      <c r="R21" s="25"/>
      <c r="S21" s="25"/>
      <c r="T21" s="25"/>
      <c r="U21" s="25"/>
      <c r="V21" s="25"/>
      <c r="W21" s="25"/>
      <c r="X21" s="25"/>
      <c r="Y21" s="25"/>
      <c r="Z21" s="25"/>
    </row>
    <row r="22" spans="1:26" s="28" customFormat="1" ht="15" customHeight="1" x14ac:dyDescent="0.2">
      <c r="A22" s="25"/>
      <c r="B22" s="25"/>
      <c r="C22" s="45"/>
      <c r="D22" s="46"/>
      <c r="E22" s="354"/>
      <c r="F22" s="26"/>
      <c r="G22" s="186"/>
      <c r="H22" s="382"/>
      <c r="I22" s="392"/>
      <c r="J22" s="224"/>
      <c r="K22" s="224"/>
      <c r="L22" s="172"/>
      <c r="M22" s="51"/>
      <c r="N22" s="51"/>
      <c r="O22" s="51"/>
      <c r="P22" s="51"/>
      <c r="Q22" s="51"/>
      <c r="R22" s="25"/>
      <c r="S22" s="25"/>
      <c r="T22" s="25"/>
      <c r="U22" s="25"/>
      <c r="V22" s="25"/>
      <c r="W22" s="25"/>
      <c r="X22" s="25"/>
      <c r="Y22" s="25"/>
      <c r="Z22" s="25"/>
    </row>
    <row r="23" spans="1:26" s="28" customFormat="1" ht="15" customHeight="1" x14ac:dyDescent="0.2">
      <c r="A23" s="25"/>
      <c r="B23" s="25"/>
      <c r="C23" s="45"/>
      <c r="D23" s="46"/>
      <c r="E23" s="354">
        <f>+J19</f>
        <v>0</v>
      </c>
      <c r="F23" s="26"/>
      <c r="G23" s="186"/>
      <c r="H23" s="382"/>
      <c r="I23" s="392"/>
      <c r="J23" s="224"/>
      <c r="K23" s="224"/>
      <c r="L23" s="172"/>
      <c r="M23" s="51"/>
      <c r="N23" s="51"/>
      <c r="O23" s="51"/>
      <c r="P23" s="51"/>
      <c r="Q23" s="51"/>
      <c r="R23" s="25"/>
      <c r="S23" s="25"/>
      <c r="T23" s="25"/>
      <c r="U23" s="25"/>
      <c r="V23" s="25"/>
      <c r="W23" s="25"/>
      <c r="X23" s="25"/>
      <c r="Y23" s="25"/>
      <c r="Z23" s="25"/>
    </row>
    <row r="24" spans="1:26" s="28" customFormat="1" ht="15" customHeight="1" x14ac:dyDescent="0.2">
      <c r="A24" s="25"/>
      <c r="B24" s="25"/>
      <c r="C24" s="45"/>
      <c r="D24" s="46"/>
      <c r="E24" s="354"/>
      <c r="F24" s="26"/>
      <c r="G24" s="186"/>
      <c r="H24" s="382"/>
      <c r="I24" s="383"/>
      <c r="J24" s="224"/>
      <c r="K24" s="224"/>
      <c r="L24" s="172"/>
      <c r="M24" s="51"/>
      <c r="N24" s="51"/>
      <c r="O24" s="51"/>
      <c r="P24" s="51"/>
      <c r="Q24" s="51"/>
      <c r="R24" s="25"/>
      <c r="S24" s="25"/>
      <c r="T24" s="25"/>
      <c r="U24" s="25"/>
      <c r="V24" s="25"/>
      <c r="W24" s="25"/>
      <c r="X24" s="25"/>
      <c r="Y24" s="25"/>
      <c r="Z24" s="25"/>
    </row>
    <row r="25" spans="1:26" s="28" customFormat="1" ht="15" customHeight="1" x14ac:dyDescent="0.2">
      <c r="A25" s="25"/>
      <c r="B25" s="25"/>
      <c r="C25" s="45"/>
      <c r="D25" s="46"/>
      <c r="E25" s="354">
        <f>+J20</f>
        <v>0</v>
      </c>
      <c r="F25" s="26"/>
      <c r="G25" s="186"/>
      <c r="H25" s="226"/>
      <c r="I25" s="381"/>
      <c r="J25" s="224"/>
      <c r="K25" s="224"/>
      <c r="L25" s="172"/>
      <c r="M25" s="51"/>
      <c r="N25" s="51"/>
      <c r="O25" s="51"/>
      <c r="P25" s="51"/>
      <c r="Q25" s="51"/>
      <c r="R25" s="25"/>
      <c r="S25" s="25"/>
      <c r="T25" s="25"/>
      <c r="U25" s="25"/>
      <c r="V25" s="25"/>
      <c r="W25" s="25"/>
      <c r="X25" s="25"/>
      <c r="Y25" s="25"/>
      <c r="Z25" s="25"/>
    </row>
    <row r="26" spans="1:26" s="28" customFormat="1" ht="15" customHeight="1" x14ac:dyDescent="0.2">
      <c r="A26" s="25"/>
      <c r="B26" s="25"/>
      <c r="C26" s="45"/>
      <c r="D26" s="46"/>
      <c r="E26" s="354"/>
      <c r="F26" s="26"/>
      <c r="G26" s="186"/>
      <c r="H26" s="233"/>
      <c r="I26" s="233"/>
      <c r="J26" s="186"/>
      <c r="K26" s="314"/>
      <c r="L26" s="104"/>
      <c r="M26" s="51"/>
      <c r="N26" s="51"/>
      <c r="O26" s="51"/>
      <c r="P26" s="51"/>
      <c r="Q26" s="51"/>
      <c r="R26" s="25"/>
      <c r="S26" s="25"/>
      <c r="T26" s="25"/>
      <c r="U26" s="25"/>
      <c r="V26" s="25"/>
      <c r="W26" s="25"/>
      <c r="X26" s="25"/>
      <c r="Y26" s="25"/>
      <c r="Z26" s="25"/>
    </row>
    <row r="27" spans="1:26" s="28" customFormat="1" ht="15" customHeight="1" x14ac:dyDescent="0.2">
      <c r="A27" s="25"/>
      <c r="B27" s="25"/>
      <c r="C27" s="45"/>
      <c r="D27" s="46"/>
      <c r="E27" s="354">
        <f>+J21</f>
        <v>0</v>
      </c>
      <c r="F27" s="26"/>
      <c r="G27" s="186"/>
      <c r="H27" s="233"/>
      <c r="I27" s="233"/>
      <c r="J27" s="186"/>
      <c r="K27" s="314"/>
      <c r="L27" s="104"/>
      <c r="M27" s="51"/>
      <c r="N27" s="51"/>
      <c r="O27" s="51"/>
      <c r="P27" s="51"/>
      <c r="Q27" s="51"/>
      <c r="R27" s="25"/>
      <c r="S27" s="25"/>
      <c r="T27" s="25"/>
      <c r="U27" s="25"/>
      <c r="V27" s="25"/>
      <c r="W27" s="25"/>
      <c r="X27" s="25"/>
      <c r="Y27" s="25"/>
      <c r="Z27" s="25"/>
    </row>
    <row r="28" spans="1:26" s="28" customFormat="1" ht="15" customHeight="1" x14ac:dyDescent="0.2">
      <c r="A28" s="25"/>
      <c r="B28" s="25"/>
      <c r="C28" s="45"/>
      <c r="D28" s="46"/>
      <c r="E28" s="275"/>
      <c r="F28" s="26"/>
      <c r="G28" s="186"/>
      <c r="H28" s="233"/>
      <c r="I28" s="233"/>
      <c r="J28" s="186"/>
      <c r="K28" s="314"/>
      <c r="L28" s="104"/>
      <c r="M28" s="51"/>
      <c r="N28" s="51"/>
      <c r="O28" s="51"/>
      <c r="P28" s="51"/>
      <c r="Q28" s="51"/>
      <c r="R28" s="25"/>
      <c r="S28" s="25"/>
      <c r="T28" s="25"/>
      <c r="U28" s="25"/>
      <c r="V28" s="25"/>
      <c r="W28" s="25"/>
      <c r="X28" s="25"/>
      <c r="Y28" s="25"/>
      <c r="Z28" s="25"/>
    </row>
    <row r="29" spans="1:26" s="28" customFormat="1" ht="15" customHeight="1" thickBot="1" x14ac:dyDescent="0.25">
      <c r="A29" s="25"/>
      <c r="B29" s="25"/>
      <c r="C29" s="109"/>
      <c r="D29" s="89"/>
      <c r="E29" s="65"/>
      <c r="F29" s="26"/>
      <c r="G29" s="186"/>
      <c r="H29" s="186"/>
      <c r="I29" s="186"/>
      <c r="J29" s="186"/>
      <c r="K29" s="186"/>
      <c r="L29" s="104"/>
      <c r="M29" s="25"/>
      <c r="N29" s="25"/>
      <c r="O29" s="25"/>
      <c r="P29" s="25"/>
      <c r="Q29" s="25"/>
      <c r="R29" s="25"/>
      <c r="S29" s="25"/>
      <c r="T29" s="25"/>
      <c r="U29" s="25"/>
      <c r="V29" s="25"/>
      <c r="W29" s="25"/>
      <c r="X29" s="25"/>
      <c r="Y29" s="25"/>
      <c r="Z29" s="25"/>
    </row>
    <row r="30" spans="1:26" s="28" customFormat="1" ht="15" customHeight="1" x14ac:dyDescent="0.2">
      <c r="A30" s="25"/>
      <c r="B30" s="25"/>
      <c r="C30" s="51"/>
      <c r="D30" s="51"/>
      <c r="E30" s="51"/>
      <c r="F30" s="26"/>
      <c r="G30" s="186"/>
      <c r="H30" s="186"/>
      <c r="I30" s="186"/>
      <c r="J30" s="186"/>
      <c r="K30" s="186"/>
      <c r="L30" s="104"/>
      <c r="M30" s="25"/>
      <c r="N30" s="25"/>
      <c r="O30" s="25"/>
      <c r="P30" s="25"/>
      <c r="Q30" s="25"/>
      <c r="R30" s="25"/>
      <c r="S30" s="25"/>
      <c r="T30" s="25"/>
      <c r="U30" s="25"/>
      <c r="V30" s="25"/>
      <c r="W30" s="25"/>
      <c r="X30" s="25"/>
      <c r="Y30" s="25"/>
      <c r="Z30" s="25"/>
    </row>
    <row r="31" spans="1:26" x14ac:dyDescent="0.2">
      <c r="B31" s="50"/>
    </row>
    <row r="32" spans="1:26" ht="18" customHeight="1" x14ac:dyDescent="0.2">
      <c r="B32" s="50"/>
    </row>
    <row r="33" spans="2:6" ht="12.75" customHeight="1" x14ac:dyDescent="0.2">
      <c r="B33" s="50"/>
      <c r="F33" s="52"/>
    </row>
  </sheetData>
  <sheetProtection password="CAB7" sheet="1" objects="1" scenarios="1" selectLockedCells="1"/>
  <mergeCells count="4">
    <mergeCell ref="C2:E2"/>
    <mergeCell ref="C10:E10"/>
    <mergeCell ref="D4:E4"/>
    <mergeCell ref="D7:E7"/>
  </mergeCells>
  <pageMargins left="0.25" right="0.25" top="0.25" bottom="0.5" header="0.25" footer="0.25"/>
  <pageSetup scale="99"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1"/>
  <sheetViews>
    <sheetView showGridLines="0" zoomScale="90" zoomScaleNormal="90" workbookViewId="0">
      <selection activeCell="G20" sqref="G20"/>
    </sheetView>
  </sheetViews>
  <sheetFormatPr defaultRowHeight="11.25" x14ac:dyDescent="0.2"/>
  <cols>
    <col min="1" max="1" width="1.33203125" style="51" customWidth="1"/>
    <col min="2" max="2" width="1.1640625" style="51" customWidth="1"/>
    <col min="3" max="3" width="24.5" style="51" customWidth="1"/>
    <col min="4" max="4" width="0.83203125" style="51" customWidth="1"/>
    <col min="5" max="5" width="36" style="51" customWidth="1"/>
    <col min="6" max="6" width="1.1640625" style="51" customWidth="1"/>
    <col min="7" max="7" width="20.5" style="51" customWidth="1"/>
    <col min="8" max="8" width="0.6640625" style="51" customWidth="1"/>
    <col min="9" max="9" width="21.33203125" style="51" customWidth="1"/>
    <col min="10" max="10" width="1" style="51" customWidth="1"/>
    <col min="11" max="11" width="21.83203125" style="51" customWidth="1"/>
    <col min="12" max="12" width="0.83203125" style="51" customWidth="1"/>
    <col min="13" max="13" width="0.5" style="51" customWidth="1"/>
    <col min="14" max="16" width="9.33203125" style="186"/>
    <col min="17" max="17" width="15.6640625" style="186" bestFit="1" customWidth="1"/>
    <col min="18" max="18" width="14.5" style="186" bestFit="1" customWidth="1"/>
    <col min="19" max="26" width="9.33203125" style="186"/>
    <col min="27" max="27" width="9.33203125" style="111"/>
    <col min="28" max="16384" width="9.33203125" style="24"/>
  </cols>
  <sheetData>
    <row r="1" spans="1:27" ht="8.25" customHeight="1" x14ac:dyDescent="0.2"/>
    <row r="2" spans="1:27" ht="41.25" customHeight="1" x14ac:dyDescent="0.2">
      <c r="B2" s="197" t="s">
        <v>29</v>
      </c>
      <c r="C2" s="197"/>
      <c r="D2" s="192"/>
      <c r="E2" s="442" t="s">
        <v>104</v>
      </c>
      <c r="F2" s="447"/>
      <c r="G2" s="447"/>
      <c r="H2" s="447"/>
      <c r="I2" s="447"/>
      <c r="J2" s="447"/>
      <c r="K2" s="447"/>
      <c r="L2" s="192"/>
    </row>
    <row r="3" spans="1:27" s="28" customFormat="1" ht="8.25" customHeight="1" thickBot="1" x14ac:dyDescent="0.25">
      <c r="A3" s="25"/>
      <c r="B3" s="25"/>
      <c r="C3" s="25"/>
      <c r="D3" s="25"/>
      <c r="E3" s="26"/>
      <c r="F3" s="26"/>
      <c r="G3" s="26"/>
      <c r="H3" s="26"/>
      <c r="I3" s="26"/>
      <c r="J3" s="26"/>
      <c r="K3" s="26"/>
      <c r="L3" s="26"/>
      <c r="M3" s="26"/>
      <c r="N3" s="227"/>
      <c r="O3" s="227"/>
      <c r="P3" s="227"/>
      <c r="Q3" s="227"/>
      <c r="R3" s="227"/>
      <c r="S3" s="227"/>
      <c r="T3" s="227"/>
      <c r="U3" s="227"/>
      <c r="V3" s="227"/>
      <c r="W3" s="227"/>
      <c r="X3" s="227"/>
      <c r="Y3" s="227"/>
      <c r="Z3" s="186"/>
      <c r="AA3" s="111"/>
    </row>
    <row r="4" spans="1:27" s="28" customFormat="1" ht="100.5" customHeight="1" x14ac:dyDescent="0.2">
      <c r="A4" s="25"/>
      <c r="B4" s="25"/>
      <c r="C4" s="25"/>
      <c r="D4" s="56"/>
      <c r="E4" s="435" t="s">
        <v>149</v>
      </c>
      <c r="F4" s="437"/>
      <c r="G4" s="437"/>
      <c r="H4" s="437"/>
      <c r="I4" s="437"/>
      <c r="J4" s="437"/>
      <c r="K4" s="437"/>
      <c r="L4" s="160"/>
      <c r="M4" s="141"/>
      <c r="N4" s="284"/>
      <c r="O4" s="186"/>
      <c r="P4" s="186"/>
      <c r="Q4" s="186"/>
      <c r="R4" s="186"/>
      <c r="S4" s="186"/>
      <c r="T4" s="186"/>
      <c r="U4" s="186"/>
      <c r="V4" s="186"/>
      <c r="W4" s="186"/>
      <c r="X4" s="186"/>
      <c r="Y4" s="186"/>
      <c r="Z4" s="186"/>
      <c r="AA4" s="111"/>
    </row>
    <row r="5" spans="1:27" s="28" customFormat="1" ht="15" customHeight="1" thickBot="1" x14ac:dyDescent="0.25">
      <c r="A5" s="25"/>
      <c r="B5" s="25"/>
      <c r="C5" s="25"/>
      <c r="D5" s="62"/>
      <c r="E5" s="140"/>
      <c r="F5" s="133"/>
      <c r="G5" s="133"/>
      <c r="H5" s="133"/>
      <c r="I5" s="133"/>
      <c r="J5" s="133"/>
      <c r="K5" s="133"/>
      <c r="L5" s="151"/>
      <c r="M5" s="141"/>
      <c r="N5" s="284"/>
      <c r="O5" s="186"/>
      <c r="P5" s="186"/>
      <c r="Q5" s="186"/>
      <c r="R5" s="186"/>
      <c r="S5" s="186"/>
      <c r="T5" s="186"/>
      <c r="U5" s="186"/>
      <c r="V5" s="186"/>
      <c r="W5" s="186"/>
      <c r="X5" s="186"/>
      <c r="Y5" s="186"/>
      <c r="Z5" s="186"/>
      <c r="AA5" s="111"/>
    </row>
    <row r="6" spans="1:27" s="28" customFormat="1" ht="8.25" customHeight="1" thickBot="1" x14ac:dyDescent="0.25">
      <c r="A6" s="25"/>
      <c r="B6" s="25"/>
      <c r="C6" s="25"/>
      <c r="D6" s="25"/>
      <c r="E6" s="52"/>
      <c r="F6" s="25"/>
      <c r="G6" s="25"/>
      <c r="H6" s="25"/>
      <c r="I6" s="25"/>
      <c r="J6" s="25"/>
      <c r="K6" s="25"/>
      <c r="L6" s="59"/>
      <c r="M6" s="25"/>
      <c r="N6" s="186"/>
      <c r="O6" s="186"/>
      <c r="P6" s="186"/>
      <c r="Q6" s="186"/>
      <c r="R6" s="186"/>
      <c r="S6" s="186"/>
      <c r="T6" s="186"/>
      <c r="U6" s="186"/>
      <c r="V6" s="186"/>
      <c r="W6" s="186"/>
      <c r="X6" s="186"/>
      <c r="Y6" s="186"/>
      <c r="Z6" s="186"/>
      <c r="AA6" s="111"/>
    </row>
    <row r="7" spans="1:27" ht="18" customHeight="1" x14ac:dyDescent="0.2">
      <c r="B7" s="105"/>
      <c r="C7" s="259" t="s">
        <v>11</v>
      </c>
      <c r="D7" s="259"/>
      <c r="E7" s="259"/>
      <c r="F7" s="259"/>
      <c r="G7" s="259"/>
      <c r="H7" s="259"/>
      <c r="I7" s="259"/>
      <c r="J7" s="259"/>
      <c r="K7" s="259"/>
      <c r="L7" s="75"/>
    </row>
    <row r="8" spans="1:27" ht="31.5" customHeight="1" thickBot="1" x14ac:dyDescent="0.25">
      <c r="B8" s="106"/>
      <c r="C8" s="261"/>
      <c r="D8" s="261"/>
      <c r="E8" s="261"/>
      <c r="F8" s="261"/>
      <c r="G8" s="454" t="s">
        <v>209</v>
      </c>
      <c r="H8" s="455"/>
      <c r="I8" s="455"/>
      <c r="J8" s="261"/>
      <c r="K8" s="456" t="s">
        <v>17</v>
      </c>
      <c r="L8" s="49"/>
    </row>
    <row r="9" spans="1:27" s="85" customFormat="1" ht="24.75" customHeight="1" thickBot="1" x14ac:dyDescent="0.25">
      <c r="A9" s="52"/>
      <c r="B9" s="106"/>
      <c r="C9" s="79" t="s">
        <v>26</v>
      </c>
      <c r="D9" s="80"/>
      <c r="E9" s="81" t="s">
        <v>12</v>
      </c>
      <c r="F9" s="84"/>
      <c r="G9" s="288" t="s">
        <v>132</v>
      </c>
      <c r="H9" s="84"/>
      <c r="I9" s="288" t="s">
        <v>130</v>
      </c>
      <c r="J9" s="80"/>
      <c r="K9" s="457"/>
      <c r="L9" s="69"/>
      <c r="M9" s="52"/>
      <c r="N9" s="233"/>
      <c r="O9" s="233"/>
      <c r="P9" s="233"/>
      <c r="Q9" s="233"/>
      <c r="R9" s="233"/>
      <c r="S9" s="233"/>
      <c r="T9" s="233"/>
      <c r="U9" s="233"/>
      <c r="V9" s="233"/>
      <c r="W9" s="233"/>
      <c r="X9" s="233"/>
      <c r="Y9" s="233"/>
      <c r="Z9" s="233"/>
      <c r="AA9" s="112"/>
    </row>
    <row r="10" spans="1:27" s="85" customFormat="1" ht="8.25" customHeight="1" thickBot="1" x14ac:dyDescent="0.25">
      <c r="A10" s="52"/>
      <c r="B10" s="106"/>
      <c r="C10" s="86"/>
      <c r="D10" s="86"/>
      <c r="E10" s="86"/>
      <c r="F10" s="86"/>
      <c r="G10" s="86"/>
      <c r="H10" s="86"/>
      <c r="I10" s="86"/>
      <c r="J10" s="80"/>
      <c r="K10" s="86"/>
      <c r="L10" s="69"/>
      <c r="M10" s="52"/>
      <c r="N10" s="233"/>
      <c r="O10" s="233"/>
      <c r="P10" s="233"/>
      <c r="Q10" s="233"/>
      <c r="R10" s="233"/>
      <c r="S10" s="233"/>
      <c r="T10" s="233"/>
      <c r="U10" s="233"/>
      <c r="V10" s="233"/>
      <c r="W10" s="233"/>
      <c r="X10" s="233"/>
      <c r="Y10" s="233"/>
      <c r="Z10" s="233"/>
      <c r="AA10" s="112"/>
    </row>
    <row r="11" spans="1:27" ht="18" customHeight="1" thickBot="1" x14ac:dyDescent="0.25">
      <c r="B11" s="106"/>
      <c r="C11" s="126" t="str">
        <f>IF('Start Here-Common Inputs'!D24="","",'Start Here-Common Inputs'!D24)</f>
        <v/>
      </c>
      <c r="D11" s="43"/>
      <c r="E11" s="263" t="str">
        <f>IF('Start Here-Common Inputs'!F24="","",'Start Here-Common Inputs'!F24)</f>
        <v/>
      </c>
      <c r="F11" s="17"/>
      <c r="G11" s="326"/>
      <c r="H11" s="17"/>
      <c r="I11" s="326"/>
      <c r="J11" s="289"/>
      <c r="K11" s="290" t="str">
        <f>IF(C11="","",IF((I11-G11)=0,"Check Date Entries",IF((I11-G11)&lt;0,"Check Date Entries",IF((G11-I11)&lt;-1825,"Check Date Entries",(I11-G11)))))</f>
        <v/>
      </c>
      <c r="L11" s="49"/>
      <c r="Q11" s="291"/>
      <c r="R11" s="291"/>
    </row>
    <row r="12" spans="1:27" ht="18" customHeight="1" thickBot="1" x14ac:dyDescent="0.25">
      <c r="B12" s="106"/>
      <c r="C12" s="126" t="str">
        <f>IF('Start Here-Common Inputs'!D25="","",'Start Here-Common Inputs'!D25)</f>
        <v/>
      </c>
      <c r="D12" s="43"/>
      <c r="E12" s="263" t="str">
        <f>IF('Start Here-Common Inputs'!F25="","",'Start Here-Common Inputs'!F25)</f>
        <v/>
      </c>
      <c r="F12" s="17"/>
      <c r="G12" s="326"/>
      <c r="H12" s="17"/>
      <c r="I12" s="326"/>
      <c r="J12" s="289"/>
      <c r="K12" s="290" t="str">
        <f t="shared" ref="K12:K60" si="0">IF(C12="","",IF((I12-G12)=0,"Check Date Entries",IF((I12-G12)&lt;0,"Check Date Entries",IF((G12-I12)&lt;-1825,"Check Date Entries",(I12-G12)))))</f>
        <v/>
      </c>
      <c r="L12" s="49"/>
    </row>
    <row r="13" spans="1:27" ht="18" customHeight="1" thickBot="1" x14ac:dyDescent="0.25">
      <c r="B13" s="106"/>
      <c r="C13" s="126" t="str">
        <f>IF('Start Here-Common Inputs'!D26="","",'Start Here-Common Inputs'!D26)</f>
        <v/>
      </c>
      <c r="D13" s="43"/>
      <c r="E13" s="263" t="str">
        <f>IF('Start Here-Common Inputs'!F26="","",'Start Here-Common Inputs'!F26)</f>
        <v/>
      </c>
      <c r="F13" s="17"/>
      <c r="G13" s="326"/>
      <c r="H13" s="17"/>
      <c r="I13" s="326"/>
      <c r="J13" s="289"/>
      <c r="K13" s="290" t="str">
        <f t="shared" si="0"/>
        <v/>
      </c>
      <c r="L13" s="49"/>
    </row>
    <row r="14" spans="1:27" ht="18" customHeight="1" thickBot="1" x14ac:dyDescent="0.25">
      <c r="B14" s="106"/>
      <c r="C14" s="126" t="str">
        <f>IF('Start Here-Common Inputs'!D27="","",'Start Here-Common Inputs'!D27)</f>
        <v/>
      </c>
      <c r="D14" s="43"/>
      <c r="E14" s="263" t="str">
        <f>IF('Start Here-Common Inputs'!F27="","",'Start Here-Common Inputs'!F27)</f>
        <v/>
      </c>
      <c r="F14" s="17"/>
      <c r="G14" s="326"/>
      <c r="H14" s="17"/>
      <c r="I14" s="326"/>
      <c r="J14" s="289"/>
      <c r="K14" s="290" t="str">
        <f t="shared" si="0"/>
        <v/>
      </c>
      <c r="L14" s="49"/>
    </row>
    <row r="15" spans="1:27" ht="18" customHeight="1" thickBot="1" x14ac:dyDescent="0.25">
      <c r="B15" s="106"/>
      <c r="C15" s="126" t="str">
        <f>IF('Start Here-Common Inputs'!D28="","",'Start Here-Common Inputs'!D28)</f>
        <v/>
      </c>
      <c r="D15" s="43"/>
      <c r="E15" s="263" t="str">
        <f>IF('Start Here-Common Inputs'!F28="","",'Start Here-Common Inputs'!F28)</f>
        <v/>
      </c>
      <c r="F15" s="17"/>
      <c r="G15" s="326"/>
      <c r="H15" s="17"/>
      <c r="I15" s="326"/>
      <c r="J15" s="289"/>
      <c r="K15" s="290" t="str">
        <f t="shared" si="0"/>
        <v/>
      </c>
      <c r="L15" s="49"/>
    </row>
    <row r="16" spans="1:27" ht="18" customHeight="1" thickBot="1" x14ac:dyDescent="0.25">
      <c r="B16" s="106"/>
      <c r="C16" s="126" t="str">
        <f>IF('Start Here-Common Inputs'!D29="","",'Start Here-Common Inputs'!D29)</f>
        <v/>
      </c>
      <c r="D16" s="43"/>
      <c r="E16" s="263" t="str">
        <f>IF('Start Here-Common Inputs'!F29="","",'Start Here-Common Inputs'!F29)</f>
        <v/>
      </c>
      <c r="F16" s="17"/>
      <c r="G16" s="326"/>
      <c r="H16" s="17"/>
      <c r="I16" s="326"/>
      <c r="J16" s="289"/>
      <c r="K16" s="290" t="str">
        <f t="shared" si="0"/>
        <v/>
      </c>
      <c r="L16" s="49"/>
    </row>
    <row r="17" spans="2:12" ht="18" customHeight="1" thickBot="1" x14ac:dyDescent="0.25">
      <c r="B17" s="106"/>
      <c r="C17" s="126" t="str">
        <f>IF('Start Here-Common Inputs'!D30="","",'Start Here-Common Inputs'!D30)</f>
        <v/>
      </c>
      <c r="D17" s="43"/>
      <c r="E17" s="263" t="str">
        <f>IF('Start Here-Common Inputs'!F30="","",'Start Here-Common Inputs'!F30)</f>
        <v/>
      </c>
      <c r="F17" s="17"/>
      <c r="G17" s="326"/>
      <c r="H17" s="17"/>
      <c r="I17" s="326"/>
      <c r="J17" s="289"/>
      <c r="K17" s="290" t="str">
        <f t="shared" si="0"/>
        <v/>
      </c>
      <c r="L17" s="49"/>
    </row>
    <row r="18" spans="2:12" ht="18" customHeight="1" thickBot="1" x14ac:dyDescent="0.25">
      <c r="B18" s="47"/>
      <c r="C18" s="126" t="str">
        <f>IF('Start Here-Common Inputs'!D31="","",'Start Here-Common Inputs'!D31)</f>
        <v/>
      </c>
      <c r="D18" s="43"/>
      <c r="E18" s="263" t="str">
        <f>IF('Start Here-Common Inputs'!F31="","",'Start Here-Common Inputs'!F31)</f>
        <v/>
      </c>
      <c r="F18" s="17"/>
      <c r="G18" s="326"/>
      <c r="H18" s="17"/>
      <c r="I18" s="326"/>
      <c r="J18" s="289"/>
      <c r="K18" s="290" t="str">
        <f t="shared" si="0"/>
        <v/>
      </c>
      <c r="L18" s="49"/>
    </row>
    <row r="19" spans="2:12" ht="18" customHeight="1" thickBot="1" x14ac:dyDescent="0.25">
      <c r="B19" s="47"/>
      <c r="C19" s="126" t="str">
        <f>IF('Start Here-Common Inputs'!D32="","",'Start Here-Common Inputs'!D32)</f>
        <v/>
      </c>
      <c r="D19" s="43"/>
      <c r="E19" s="263" t="str">
        <f>IF('Start Here-Common Inputs'!F32="","",'Start Here-Common Inputs'!F32)</f>
        <v/>
      </c>
      <c r="F19" s="17"/>
      <c r="G19" s="326"/>
      <c r="H19" s="17"/>
      <c r="I19" s="326"/>
      <c r="J19" s="289"/>
      <c r="K19" s="290" t="str">
        <f t="shared" si="0"/>
        <v/>
      </c>
      <c r="L19" s="49"/>
    </row>
    <row r="20" spans="2:12" ht="18" customHeight="1" thickBot="1" x14ac:dyDescent="0.25">
      <c r="B20" s="47"/>
      <c r="C20" s="126"/>
      <c r="D20" s="43"/>
      <c r="E20" s="263" t="str">
        <f>IF('Start Here-Common Inputs'!F33="","",'Start Here-Common Inputs'!F33)</f>
        <v/>
      </c>
      <c r="F20" s="17"/>
      <c r="G20" s="326"/>
      <c r="H20" s="17"/>
      <c r="I20" s="326"/>
      <c r="J20" s="289"/>
      <c r="K20" s="290" t="str">
        <f t="shared" si="0"/>
        <v/>
      </c>
      <c r="L20" s="49"/>
    </row>
    <row r="21" spans="2:12" ht="18" customHeight="1" thickBot="1" x14ac:dyDescent="0.25">
      <c r="B21" s="47"/>
      <c r="C21" s="126" t="str">
        <f>IF('Start Here-Common Inputs'!D34="","",'Start Here-Common Inputs'!D34)</f>
        <v/>
      </c>
      <c r="D21" s="43"/>
      <c r="E21" s="263" t="str">
        <f>IF('Start Here-Common Inputs'!F34="","",'Start Here-Common Inputs'!F34)</f>
        <v/>
      </c>
      <c r="F21" s="17"/>
      <c r="G21" s="326"/>
      <c r="H21" s="17"/>
      <c r="I21" s="326"/>
      <c r="J21" s="289"/>
      <c r="K21" s="290" t="str">
        <f t="shared" si="0"/>
        <v/>
      </c>
      <c r="L21" s="49"/>
    </row>
    <row r="22" spans="2:12" ht="18" customHeight="1" thickBot="1" x14ac:dyDescent="0.25">
      <c r="B22" s="47"/>
      <c r="C22" s="126" t="str">
        <f>IF('Start Here-Common Inputs'!D35="","",'Start Here-Common Inputs'!D35)</f>
        <v/>
      </c>
      <c r="D22" s="43"/>
      <c r="E22" s="263" t="str">
        <f>IF('Start Here-Common Inputs'!F35="","",'Start Here-Common Inputs'!F35)</f>
        <v/>
      </c>
      <c r="F22" s="17"/>
      <c r="G22" s="326"/>
      <c r="H22" s="17"/>
      <c r="I22" s="326"/>
      <c r="J22" s="289"/>
      <c r="K22" s="290" t="str">
        <f t="shared" si="0"/>
        <v/>
      </c>
      <c r="L22" s="49"/>
    </row>
    <row r="23" spans="2:12" ht="18" customHeight="1" thickBot="1" x14ac:dyDescent="0.25">
      <c r="B23" s="47"/>
      <c r="C23" s="126" t="str">
        <f>IF('Start Here-Common Inputs'!D36="","",'Start Here-Common Inputs'!D36)</f>
        <v/>
      </c>
      <c r="D23" s="43"/>
      <c r="E23" s="263" t="str">
        <f>IF('Start Here-Common Inputs'!F36="","",'Start Here-Common Inputs'!F36)</f>
        <v/>
      </c>
      <c r="F23" s="17"/>
      <c r="G23" s="326"/>
      <c r="H23" s="17"/>
      <c r="I23" s="326"/>
      <c r="J23" s="289"/>
      <c r="K23" s="290" t="str">
        <f t="shared" si="0"/>
        <v/>
      </c>
      <c r="L23" s="49"/>
    </row>
    <row r="24" spans="2:12" ht="18" customHeight="1" thickBot="1" x14ac:dyDescent="0.25">
      <c r="B24" s="47"/>
      <c r="C24" s="126" t="str">
        <f>IF('Start Here-Common Inputs'!D37="","",'Start Here-Common Inputs'!D37)</f>
        <v/>
      </c>
      <c r="D24" s="43"/>
      <c r="E24" s="263" t="str">
        <f>IF('Start Here-Common Inputs'!F37="","",'Start Here-Common Inputs'!F37)</f>
        <v/>
      </c>
      <c r="F24" s="17"/>
      <c r="G24" s="326"/>
      <c r="H24" s="17"/>
      <c r="I24" s="326"/>
      <c r="J24" s="289"/>
      <c r="K24" s="290" t="str">
        <f t="shared" si="0"/>
        <v/>
      </c>
      <c r="L24" s="49"/>
    </row>
    <row r="25" spans="2:12" ht="18" customHeight="1" thickBot="1" x14ac:dyDescent="0.25">
      <c r="B25" s="47"/>
      <c r="C25" s="126" t="str">
        <f>IF('Start Here-Common Inputs'!D38="","",'Start Here-Common Inputs'!D38)</f>
        <v/>
      </c>
      <c r="D25" s="43"/>
      <c r="E25" s="263" t="str">
        <f>IF('Start Here-Common Inputs'!F38="","",'Start Here-Common Inputs'!F38)</f>
        <v/>
      </c>
      <c r="F25" s="17"/>
      <c r="G25" s="326"/>
      <c r="H25" s="17"/>
      <c r="I25" s="326"/>
      <c r="J25" s="289"/>
      <c r="K25" s="290" t="str">
        <f t="shared" si="0"/>
        <v/>
      </c>
      <c r="L25" s="49"/>
    </row>
    <row r="26" spans="2:12" ht="18" customHeight="1" thickBot="1" x14ac:dyDescent="0.25">
      <c r="B26" s="47"/>
      <c r="C26" s="126" t="str">
        <f>IF('Start Here-Common Inputs'!D39="","",'Start Here-Common Inputs'!D39)</f>
        <v/>
      </c>
      <c r="D26" s="43"/>
      <c r="E26" s="263" t="str">
        <f>IF('Start Here-Common Inputs'!F39="","",'Start Here-Common Inputs'!F39)</f>
        <v/>
      </c>
      <c r="F26" s="17"/>
      <c r="G26" s="326"/>
      <c r="H26" s="17"/>
      <c r="I26" s="326"/>
      <c r="J26" s="289"/>
      <c r="K26" s="290" t="str">
        <f t="shared" si="0"/>
        <v/>
      </c>
      <c r="L26" s="49"/>
    </row>
    <row r="27" spans="2:12" ht="18" customHeight="1" thickBot="1" x14ac:dyDescent="0.25">
      <c r="B27" s="47"/>
      <c r="C27" s="126" t="str">
        <f>IF('Start Here-Common Inputs'!D40="","",'Start Here-Common Inputs'!D40)</f>
        <v/>
      </c>
      <c r="D27" s="43"/>
      <c r="E27" s="263" t="str">
        <f>IF('Start Here-Common Inputs'!F40="","",'Start Here-Common Inputs'!F40)</f>
        <v/>
      </c>
      <c r="F27" s="17"/>
      <c r="G27" s="326"/>
      <c r="H27" s="17"/>
      <c r="I27" s="326"/>
      <c r="J27" s="289"/>
      <c r="K27" s="290" t="str">
        <f t="shared" si="0"/>
        <v/>
      </c>
      <c r="L27" s="49"/>
    </row>
    <row r="28" spans="2:12" ht="18" customHeight="1" thickBot="1" x14ac:dyDescent="0.25">
      <c r="B28" s="47"/>
      <c r="C28" s="126" t="str">
        <f>IF('Start Here-Common Inputs'!D41="","",'Start Here-Common Inputs'!D41)</f>
        <v/>
      </c>
      <c r="D28" s="43"/>
      <c r="E28" s="263" t="str">
        <f>IF('Start Here-Common Inputs'!F41="","",'Start Here-Common Inputs'!F41)</f>
        <v/>
      </c>
      <c r="F28" s="17"/>
      <c r="G28" s="326"/>
      <c r="H28" s="17"/>
      <c r="I28" s="326"/>
      <c r="J28" s="289"/>
      <c r="K28" s="290" t="str">
        <f t="shared" si="0"/>
        <v/>
      </c>
      <c r="L28" s="49"/>
    </row>
    <row r="29" spans="2:12" ht="18" customHeight="1" thickBot="1" x14ac:dyDescent="0.25">
      <c r="B29" s="47"/>
      <c r="C29" s="126" t="str">
        <f>IF('Start Here-Common Inputs'!D42="","",'Start Here-Common Inputs'!D42)</f>
        <v/>
      </c>
      <c r="D29" s="43"/>
      <c r="E29" s="263" t="str">
        <f>IF('Start Here-Common Inputs'!F42="","",'Start Here-Common Inputs'!F42)</f>
        <v/>
      </c>
      <c r="F29" s="17"/>
      <c r="G29" s="326"/>
      <c r="H29" s="17"/>
      <c r="I29" s="326"/>
      <c r="J29" s="289"/>
      <c r="K29" s="290" t="str">
        <f t="shared" si="0"/>
        <v/>
      </c>
      <c r="L29" s="49"/>
    </row>
    <row r="30" spans="2:12" ht="18" customHeight="1" thickBot="1" x14ac:dyDescent="0.25">
      <c r="B30" s="47"/>
      <c r="C30" s="126" t="str">
        <f>IF('Start Here-Common Inputs'!D43="","",'Start Here-Common Inputs'!D43)</f>
        <v/>
      </c>
      <c r="D30" s="43"/>
      <c r="E30" s="263" t="str">
        <f>IF('Start Here-Common Inputs'!F43="","",'Start Here-Common Inputs'!F43)</f>
        <v/>
      </c>
      <c r="F30" s="17"/>
      <c r="G30" s="326"/>
      <c r="H30" s="17"/>
      <c r="I30" s="326"/>
      <c r="J30" s="289"/>
      <c r="K30" s="290" t="str">
        <f t="shared" si="0"/>
        <v/>
      </c>
      <c r="L30" s="49"/>
    </row>
    <row r="31" spans="2:12" ht="18" customHeight="1" thickBot="1" x14ac:dyDescent="0.25">
      <c r="B31" s="47"/>
      <c r="C31" s="126" t="str">
        <f>IF('Start Here-Common Inputs'!D44="","",'Start Here-Common Inputs'!D44)</f>
        <v/>
      </c>
      <c r="D31" s="43"/>
      <c r="E31" s="263" t="str">
        <f>IF('Start Here-Common Inputs'!F44="","",'Start Here-Common Inputs'!F44)</f>
        <v/>
      </c>
      <c r="F31" s="17"/>
      <c r="G31" s="326"/>
      <c r="H31" s="17"/>
      <c r="I31" s="326"/>
      <c r="J31" s="289"/>
      <c r="K31" s="290" t="str">
        <f t="shared" si="0"/>
        <v/>
      </c>
      <c r="L31" s="49"/>
    </row>
    <row r="32" spans="2:12" ht="18" customHeight="1" thickBot="1" x14ac:dyDescent="0.25">
      <c r="B32" s="47"/>
      <c r="C32" s="126" t="str">
        <f>IF('Start Here-Common Inputs'!D45="","",'Start Here-Common Inputs'!D45)</f>
        <v/>
      </c>
      <c r="D32" s="43"/>
      <c r="E32" s="263" t="str">
        <f>IF('Start Here-Common Inputs'!F45="","",'Start Here-Common Inputs'!F45)</f>
        <v/>
      </c>
      <c r="F32" s="17"/>
      <c r="G32" s="326"/>
      <c r="H32" s="17"/>
      <c r="I32" s="326"/>
      <c r="J32" s="289"/>
      <c r="K32" s="290" t="str">
        <f t="shared" si="0"/>
        <v/>
      </c>
      <c r="L32" s="49"/>
    </row>
    <row r="33" spans="2:12" ht="18" customHeight="1" thickBot="1" x14ac:dyDescent="0.25">
      <c r="B33" s="47"/>
      <c r="C33" s="126" t="str">
        <f>IF('Start Here-Common Inputs'!D46="","",'Start Here-Common Inputs'!D46)</f>
        <v/>
      </c>
      <c r="D33" s="43"/>
      <c r="E33" s="263" t="str">
        <f>IF('Start Here-Common Inputs'!F46="","",'Start Here-Common Inputs'!F46)</f>
        <v/>
      </c>
      <c r="F33" s="17"/>
      <c r="G33" s="326"/>
      <c r="H33" s="17"/>
      <c r="I33" s="326"/>
      <c r="J33" s="289"/>
      <c r="K33" s="290" t="str">
        <f t="shared" si="0"/>
        <v/>
      </c>
      <c r="L33" s="49"/>
    </row>
    <row r="34" spans="2:12" ht="18" customHeight="1" thickBot="1" x14ac:dyDescent="0.25">
      <c r="B34" s="47"/>
      <c r="C34" s="126" t="str">
        <f>IF('Start Here-Common Inputs'!D47="","",'Start Here-Common Inputs'!D47)</f>
        <v/>
      </c>
      <c r="D34" s="43"/>
      <c r="E34" s="263" t="str">
        <f>IF('Start Here-Common Inputs'!F47="","",'Start Here-Common Inputs'!F47)</f>
        <v/>
      </c>
      <c r="F34" s="17"/>
      <c r="G34" s="326"/>
      <c r="H34" s="17"/>
      <c r="I34" s="326"/>
      <c r="J34" s="289"/>
      <c r="K34" s="290" t="str">
        <f t="shared" si="0"/>
        <v/>
      </c>
      <c r="L34" s="49"/>
    </row>
    <row r="35" spans="2:12" ht="18" customHeight="1" thickBot="1" x14ac:dyDescent="0.25">
      <c r="B35" s="47"/>
      <c r="C35" s="126" t="str">
        <f>IF('Start Here-Common Inputs'!D48="","",'Start Here-Common Inputs'!D48)</f>
        <v/>
      </c>
      <c r="D35" s="43"/>
      <c r="E35" s="263" t="str">
        <f>IF('Start Here-Common Inputs'!F48="","",'Start Here-Common Inputs'!F48)</f>
        <v/>
      </c>
      <c r="F35" s="17"/>
      <c r="G35" s="326"/>
      <c r="H35" s="17"/>
      <c r="I35" s="326"/>
      <c r="J35" s="289"/>
      <c r="K35" s="290" t="str">
        <f t="shared" si="0"/>
        <v/>
      </c>
      <c r="L35" s="49"/>
    </row>
    <row r="36" spans="2:12" ht="18" customHeight="1" thickBot="1" x14ac:dyDescent="0.25">
      <c r="B36" s="47"/>
      <c r="C36" s="126" t="str">
        <f>IF('Start Here-Common Inputs'!D49="","",'Start Here-Common Inputs'!D49)</f>
        <v/>
      </c>
      <c r="D36" s="43"/>
      <c r="E36" s="263" t="str">
        <f>IF('Start Here-Common Inputs'!F49="","",'Start Here-Common Inputs'!F49)</f>
        <v/>
      </c>
      <c r="F36" s="17"/>
      <c r="G36" s="326"/>
      <c r="H36" s="17"/>
      <c r="I36" s="326"/>
      <c r="J36" s="289"/>
      <c r="K36" s="290" t="str">
        <f t="shared" si="0"/>
        <v/>
      </c>
      <c r="L36" s="49"/>
    </row>
    <row r="37" spans="2:12" ht="18" customHeight="1" thickBot="1" x14ac:dyDescent="0.25">
      <c r="B37" s="47"/>
      <c r="C37" s="126" t="str">
        <f>IF('Start Here-Common Inputs'!D50="","",'Start Here-Common Inputs'!D50)</f>
        <v/>
      </c>
      <c r="D37" s="43"/>
      <c r="E37" s="263" t="str">
        <f>IF('Start Here-Common Inputs'!F50="","",'Start Here-Common Inputs'!F50)</f>
        <v/>
      </c>
      <c r="F37" s="17"/>
      <c r="G37" s="326"/>
      <c r="H37" s="17"/>
      <c r="I37" s="326"/>
      <c r="J37" s="289"/>
      <c r="K37" s="290" t="str">
        <f t="shared" si="0"/>
        <v/>
      </c>
      <c r="L37" s="49"/>
    </row>
    <row r="38" spans="2:12" ht="18" customHeight="1" thickBot="1" x14ac:dyDescent="0.25">
      <c r="B38" s="47"/>
      <c r="C38" s="126" t="str">
        <f>IF('Start Here-Common Inputs'!D51="","",'Start Here-Common Inputs'!D51)</f>
        <v/>
      </c>
      <c r="D38" s="43"/>
      <c r="E38" s="263" t="str">
        <f>IF('Start Here-Common Inputs'!F51="","",'Start Here-Common Inputs'!F51)</f>
        <v/>
      </c>
      <c r="F38" s="17"/>
      <c r="G38" s="326"/>
      <c r="H38" s="17"/>
      <c r="I38" s="326"/>
      <c r="J38" s="289"/>
      <c r="K38" s="290" t="str">
        <f t="shared" si="0"/>
        <v/>
      </c>
      <c r="L38" s="49"/>
    </row>
    <row r="39" spans="2:12" ht="18" customHeight="1" thickBot="1" x14ac:dyDescent="0.25">
      <c r="B39" s="47"/>
      <c r="C39" s="126" t="str">
        <f>IF('Start Here-Common Inputs'!D52="","",'Start Here-Common Inputs'!D52)</f>
        <v/>
      </c>
      <c r="D39" s="43"/>
      <c r="E39" s="263" t="str">
        <f>IF('Start Here-Common Inputs'!F52="","",'Start Here-Common Inputs'!F52)</f>
        <v/>
      </c>
      <c r="F39" s="17"/>
      <c r="G39" s="326"/>
      <c r="H39" s="17"/>
      <c r="I39" s="326"/>
      <c r="J39" s="289"/>
      <c r="K39" s="290" t="str">
        <f t="shared" si="0"/>
        <v/>
      </c>
      <c r="L39" s="49"/>
    </row>
    <row r="40" spans="2:12" ht="18" customHeight="1" thickBot="1" x14ac:dyDescent="0.25">
      <c r="B40" s="47"/>
      <c r="C40" s="126" t="str">
        <f>IF('Start Here-Common Inputs'!D53="","",'Start Here-Common Inputs'!D53)</f>
        <v/>
      </c>
      <c r="D40" s="43"/>
      <c r="E40" s="263" t="str">
        <f>IF('Start Here-Common Inputs'!F53="","",'Start Here-Common Inputs'!F53)</f>
        <v/>
      </c>
      <c r="F40" s="17"/>
      <c r="G40" s="326"/>
      <c r="H40" s="17"/>
      <c r="I40" s="326"/>
      <c r="J40" s="289"/>
      <c r="K40" s="290" t="str">
        <f t="shared" si="0"/>
        <v/>
      </c>
      <c r="L40" s="49"/>
    </row>
    <row r="41" spans="2:12" ht="18" customHeight="1" thickBot="1" x14ac:dyDescent="0.25">
      <c r="B41" s="47"/>
      <c r="C41" s="126" t="str">
        <f>IF('Start Here-Common Inputs'!D54="","",'Start Here-Common Inputs'!D54)</f>
        <v/>
      </c>
      <c r="D41" s="43"/>
      <c r="E41" s="263" t="str">
        <f>IF('Start Here-Common Inputs'!F54="","",'Start Here-Common Inputs'!F54)</f>
        <v/>
      </c>
      <c r="F41" s="17"/>
      <c r="G41" s="326"/>
      <c r="H41" s="17"/>
      <c r="I41" s="326"/>
      <c r="J41" s="289"/>
      <c r="K41" s="290" t="str">
        <f t="shared" si="0"/>
        <v/>
      </c>
      <c r="L41" s="49"/>
    </row>
    <row r="42" spans="2:12" ht="18" customHeight="1" thickBot="1" x14ac:dyDescent="0.25">
      <c r="B42" s="47"/>
      <c r="C42" s="126" t="str">
        <f>IF('Start Here-Common Inputs'!D55="","",'Start Here-Common Inputs'!D55)</f>
        <v/>
      </c>
      <c r="D42" s="43"/>
      <c r="E42" s="263" t="str">
        <f>IF('Start Here-Common Inputs'!F55="","",'Start Here-Common Inputs'!F55)</f>
        <v/>
      </c>
      <c r="F42" s="17"/>
      <c r="G42" s="326"/>
      <c r="H42" s="17"/>
      <c r="I42" s="326"/>
      <c r="J42" s="289"/>
      <c r="K42" s="290" t="str">
        <f t="shared" si="0"/>
        <v/>
      </c>
      <c r="L42" s="49"/>
    </row>
    <row r="43" spans="2:12" ht="18" customHeight="1" thickBot="1" x14ac:dyDescent="0.25">
      <c r="B43" s="47"/>
      <c r="C43" s="126" t="str">
        <f>IF('Start Here-Common Inputs'!D56="","",'Start Here-Common Inputs'!D56)</f>
        <v/>
      </c>
      <c r="D43" s="43"/>
      <c r="E43" s="263" t="str">
        <f>IF('Start Here-Common Inputs'!F56="","",'Start Here-Common Inputs'!F56)</f>
        <v/>
      </c>
      <c r="F43" s="17"/>
      <c r="G43" s="326"/>
      <c r="H43" s="17"/>
      <c r="I43" s="326"/>
      <c r="J43" s="289"/>
      <c r="K43" s="290" t="str">
        <f t="shared" si="0"/>
        <v/>
      </c>
      <c r="L43" s="49"/>
    </row>
    <row r="44" spans="2:12" ht="18" customHeight="1" thickBot="1" x14ac:dyDescent="0.25">
      <c r="B44" s="47"/>
      <c r="C44" s="126" t="str">
        <f>IF('Start Here-Common Inputs'!D57="","",'Start Here-Common Inputs'!D57)</f>
        <v/>
      </c>
      <c r="D44" s="43"/>
      <c r="E44" s="263" t="str">
        <f>IF('Start Here-Common Inputs'!F57="","",'Start Here-Common Inputs'!F57)</f>
        <v/>
      </c>
      <c r="F44" s="17"/>
      <c r="G44" s="326"/>
      <c r="H44" s="17"/>
      <c r="I44" s="326"/>
      <c r="J44" s="289"/>
      <c r="K44" s="290" t="str">
        <f t="shared" si="0"/>
        <v/>
      </c>
      <c r="L44" s="49"/>
    </row>
    <row r="45" spans="2:12" ht="18" customHeight="1" thickBot="1" x14ac:dyDescent="0.25">
      <c r="B45" s="47"/>
      <c r="C45" s="126" t="str">
        <f>IF('Start Here-Common Inputs'!D58="","",'Start Here-Common Inputs'!D58)</f>
        <v/>
      </c>
      <c r="D45" s="43"/>
      <c r="E45" s="263" t="str">
        <f>IF('Start Here-Common Inputs'!F58="","",'Start Here-Common Inputs'!F58)</f>
        <v/>
      </c>
      <c r="F45" s="17"/>
      <c r="G45" s="326"/>
      <c r="H45" s="17"/>
      <c r="I45" s="326"/>
      <c r="J45" s="289"/>
      <c r="K45" s="290" t="str">
        <f t="shared" si="0"/>
        <v/>
      </c>
      <c r="L45" s="49"/>
    </row>
    <row r="46" spans="2:12" ht="18" customHeight="1" thickBot="1" x14ac:dyDescent="0.25">
      <c r="B46" s="47"/>
      <c r="C46" s="126" t="str">
        <f>IF('Start Here-Common Inputs'!D59="","",'Start Here-Common Inputs'!D59)</f>
        <v/>
      </c>
      <c r="D46" s="43"/>
      <c r="E46" s="263" t="str">
        <f>IF('Start Here-Common Inputs'!F59="","",'Start Here-Common Inputs'!F59)</f>
        <v/>
      </c>
      <c r="F46" s="17"/>
      <c r="G46" s="326"/>
      <c r="H46" s="17"/>
      <c r="I46" s="326"/>
      <c r="J46" s="289"/>
      <c r="K46" s="290" t="str">
        <f t="shared" si="0"/>
        <v/>
      </c>
      <c r="L46" s="49"/>
    </row>
    <row r="47" spans="2:12" ht="18" customHeight="1" thickBot="1" x14ac:dyDescent="0.25">
      <c r="B47" s="47"/>
      <c r="C47" s="126" t="str">
        <f>IF('Start Here-Common Inputs'!D60="","",'Start Here-Common Inputs'!D60)</f>
        <v/>
      </c>
      <c r="D47" s="43"/>
      <c r="E47" s="263" t="str">
        <f>IF('Start Here-Common Inputs'!F60="","",'Start Here-Common Inputs'!F60)</f>
        <v/>
      </c>
      <c r="F47" s="17"/>
      <c r="G47" s="326"/>
      <c r="H47" s="17"/>
      <c r="I47" s="326"/>
      <c r="J47" s="289"/>
      <c r="K47" s="290" t="str">
        <f t="shared" si="0"/>
        <v/>
      </c>
      <c r="L47" s="49"/>
    </row>
    <row r="48" spans="2:12" ht="18" customHeight="1" thickBot="1" x14ac:dyDescent="0.25">
      <c r="B48" s="47"/>
      <c r="C48" s="126" t="str">
        <f>IF('Start Here-Common Inputs'!D61="","",'Start Here-Common Inputs'!D61)</f>
        <v/>
      </c>
      <c r="D48" s="43"/>
      <c r="E48" s="263" t="str">
        <f>IF('Start Here-Common Inputs'!F61="","",'Start Here-Common Inputs'!F61)</f>
        <v/>
      </c>
      <c r="F48" s="17"/>
      <c r="G48" s="326"/>
      <c r="H48" s="17"/>
      <c r="I48" s="326"/>
      <c r="J48" s="289"/>
      <c r="K48" s="290" t="str">
        <f t="shared" si="0"/>
        <v/>
      </c>
      <c r="L48" s="49"/>
    </row>
    <row r="49" spans="2:12" ht="18" customHeight="1" thickBot="1" x14ac:dyDescent="0.25">
      <c r="B49" s="47"/>
      <c r="C49" s="126" t="str">
        <f>IF('Start Here-Common Inputs'!D62="","",'Start Here-Common Inputs'!D62)</f>
        <v/>
      </c>
      <c r="D49" s="43"/>
      <c r="E49" s="263" t="str">
        <f>IF('Start Here-Common Inputs'!F62="","",'Start Here-Common Inputs'!F62)</f>
        <v/>
      </c>
      <c r="F49" s="17"/>
      <c r="G49" s="326"/>
      <c r="H49" s="17"/>
      <c r="I49" s="326"/>
      <c r="J49" s="289"/>
      <c r="K49" s="290" t="str">
        <f t="shared" si="0"/>
        <v/>
      </c>
      <c r="L49" s="49"/>
    </row>
    <row r="50" spans="2:12" ht="18" customHeight="1" thickBot="1" x14ac:dyDescent="0.25">
      <c r="B50" s="47"/>
      <c r="C50" s="126" t="str">
        <f>IF('Start Here-Common Inputs'!D63="","",'Start Here-Common Inputs'!D63)</f>
        <v/>
      </c>
      <c r="D50" s="43"/>
      <c r="E50" s="263" t="str">
        <f>IF('Start Here-Common Inputs'!F63="","",'Start Here-Common Inputs'!F63)</f>
        <v/>
      </c>
      <c r="F50" s="17"/>
      <c r="G50" s="326"/>
      <c r="H50" s="17"/>
      <c r="I50" s="326"/>
      <c r="J50" s="289"/>
      <c r="K50" s="290" t="str">
        <f t="shared" si="0"/>
        <v/>
      </c>
      <c r="L50" s="49"/>
    </row>
    <row r="51" spans="2:12" ht="18" customHeight="1" thickBot="1" x14ac:dyDescent="0.25">
      <c r="B51" s="47"/>
      <c r="C51" s="126" t="str">
        <f>IF('Start Here-Common Inputs'!D64="","",'Start Here-Common Inputs'!D64)</f>
        <v/>
      </c>
      <c r="D51" s="43"/>
      <c r="E51" s="263" t="str">
        <f>IF('Start Here-Common Inputs'!F64="","",'Start Here-Common Inputs'!F64)</f>
        <v/>
      </c>
      <c r="F51" s="17"/>
      <c r="G51" s="326"/>
      <c r="H51" s="17"/>
      <c r="I51" s="326"/>
      <c r="J51" s="289"/>
      <c r="K51" s="290" t="str">
        <f t="shared" si="0"/>
        <v/>
      </c>
      <c r="L51" s="49"/>
    </row>
    <row r="52" spans="2:12" ht="18" customHeight="1" thickBot="1" x14ac:dyDescent="0.25">
      <c r="B52" s="47"/>
      <c r="C52" s="126" t="str">
        <f>IF('Start Here-Common Inputs'!D65="","",'Start Here-Common Inputs'!D65)</f>
        <v/>
      </c>
      <c r="D52" s="43"/>
      <c r="E52" s="263" t="str">
        <f>IF('Start Here-Common Inputs'!F65="","",'Start Here-Common Inputs'!F65)</f>
        <v/>
      </c>
      <c r="F52" s="17"/>
      <c r="G52" s="326"/>
      <c r="H52" s="17"/>
      <c r="I52" s="326"/>
      <c r="J52" s="289"/>
      <c r="K52" s="290" t="str">
        <f t="shared" si="0"/>
        <v/>
      </c>
      <c r="L52" s="49"/>
    </row>
    <row r="53" spans="2:12" ht="18" customHeight="1" thickBot="1" x14ac:dyDescent="0.25">
      <c r="B53" s="47"/>
      <c r="C53" s="126" t="str">
        <f>IF('Start Here-Common Inputs'!D66="","",'Start Here-Common Inputs'!D66)</f>
        <v/>
      </c>
      <c r="D53" s="43"/>
      <c r="E53" s="263" t="str">
        <f>IF('Start Here-Common Inputs'!F66="","",'Start Here-Common Inputs'!F66)</f>
        <v/>
      </c>
      <c r="F53" s="17"/>
      <c r="G53" s="326"/>
      <c r="H53" s="17"/>
      <c r="I53" s="326"/>
      <c r="J53" s="289"/>
      <c r="K53" s="290" t="str">
        <f t="shared" si="0"/>
        <v/>
      </c>
      <c r="L53" s="49"/>
    </row>
    <row r="54" spans="2:12" ht="18" customHeight="1" thickBot="1" x14ac:dyDescent="0.25">
      <c r="B54" s="47"/>
      <c r="C54" s="126" t="str">
        <f>IF('Start Here-Common Inputs'!D67="","",'Start Here-Common Inputs'!D67)</f>
        <v/>
      </c>
      <c r="D54" s="43"/>
      <c r="E54" s="263" t="str">
        <f>IF('Start Here-Common Inputs'!F67="","",'Start Here-Common Inputs'!F67)</f>
        <v/>
      </c>
      <c r="F54" s="17"/>
      <c r="G54" s="326"/>
      <c r="H54" s="17"/>
      <c r="I54" s="326"/>
      <c r="J54" s="289"/>
      <c r="K54" s="290" t="str">
        <f t="shared" si="0"/>
        <v/>
      </c>
      <c r="L54" s="49"/>
    </row>
    <row r="55" spans="2:12" ht="18" customHeight="1" thickBot="1" x14ac:dyDescent="0.25">
      <c r="B55" s="47"/>
      <c r="C55" s="126" t="str">
        <f>IF('Start Here-Common Inputs'!D68="","",'Start Here-Common Inputs'!D68)</f>
        <v/>
      </c>
      <c r="D55" s="43"/>
      <c r="E55" s="263" t="str">
        <f>IF('Start Here-Common Inputs'!F68="","",'Start Here-Common Inputs'!F68)</f>
        <v/>
      </c>
      <c r="F55" s="17"/>
      <c r="G55" s="326"/>
      <c r="H55" s="17"/>
      <c r="I55" s="326"/>
      <c r="J55" s="289"/>
      <c r="K55" s="290" t="str">
        <f t="shared" si="0"/>
        <v/>
      </c>
      <c r="L55" s="49"/>
    </row>
    <row r="56" spans="2:12" ht="18" customHeight="1" thickBot="1" x14ac:dyDescent="0.25">
      <c r="B56" s="47"/>
      <c r="C56" s="126" t="str">
        <f>IF('Start Here-Common Inputs'!D69="","",'Start Here-Common Inputs'!D69)</f>
        <v/>
      </c>
      <c r="D56" s="43"/>
      <c r="E56" s="263" t="str">
        <f>IF('Start Here-Common Inputs'!F69="","",'Start Here-Common Inputs'!F69)</f>
        <v/>
      </c>
      <c r="F56" s="17"/>
      <c r="G56" s="326"/>
      <c r="H56" s="17"/>
      <c r="I56" s="326"/>
      <c r="J56" s="289"/>
      <c r="K56" s="290" t="str">
        <f t="shared" si="0"/>
        <v/>
      </c>
      <c r="L56" s="49"/>
    </row>
    <row r="57" spans="2:12" ht="18" customHeight="1" thickBot="1" x14ac:dyDescent="0.25">
      <c r="B57" s="47"/>
      <c r="C57" s="126" t="str">
        <f>IF('Start Here-Common Inputs'!D70="","",'Start Here-Common Inputs'!D70)</f>
        <v/>
      </c>
      <c r="D57" s="43"/>
      <c r="E57" s="263" t="str">
        <f>IF('Start Here-Common Inputs'!F70="","",'Start Here-Common Inputs'!F70)</f>
        <v/>
      </c>
      <c r="F57" s="17"/>
      <c r="G57" s="326"/>
      <c r="H57" s="17"/>
      <c r="I57" s="326"/>
      <c r="J57" s="289"/>
      <c r="K57" s="290" t="str">
        <f t="shared" si="0"/>
        <v/>
      </c>
      <c r="L57" s="49"/>
    </row>
    <row r="58" spans="2:12" ht="18" customHeight="1" thickBot="1" x14ac:dyDescent="0.25">
      <c r="B58" s="47"/>
      <c r="C58" s="126" t="str">
        <f>IF('Start Here-Common Inputs'!D71="","",'Start Here-Common Inputs'!D71)</f>
        <v/>
      </c>
      <c r="D58" s="43"/>
      <c r="E58" s="263" t="str">
        <f>IF('Start Here-Common Inputs'!F71="","",'Start Here-Common Inputs'!F71)</f>
        <v/>
      </c>
      <c r="F58" s="17"/>
      <c r="G58" s="326"/>
      <c r="H58" s="17"/>
      <c r="I58" s="326"/>
      <c r="J58" s="289"/>
      <c r="K58" s="290" t="str">
        <f t="shared" si="0"/>
        <v/>
      </c>
      <c r="L58" s="49"/>
    </row>
    <row r="59" spans="2:12" ht="18" customHeight="1" thickBot="1" x14ac:dyDescent="0.25">
      <c r="B59" s="47"/>
      <c r="C59" s="126" t="str">
        <f>IF('Start Here-Common Inputs'!D72="","",'Start Here-Common Inputs'!D72)</f>
        <v/>
      </c>
      <c r="D59" s="43"/>
      <c r="E59" s="263" t="str">
        <f>IF('Start Here-Common Inputs'!F72="","",'Start Here-Common Inputs'!F72)</f>
        <v/>
      </c>
      <c r="F59" s="17"/>
      <c r="G59" s="326"/>
      <c r="H59" s="17"/>
      <c r="I59" s="326"/>
      <c r="J59" s="289"/>
      <c r="K59" s="290" t="str">
        <f t="shared" si="0"/>
        <v/>
      </c>
      <c r="L59" s="49"/>
    </row>
    <row r="60" spans="2:12" ht="18" customHeight="1" thickBot="1" x14ac:dyDescent="0.25">
      <c r="B60" s="47"/>
      <c r="C60" s="126" t="str">
        <f>IF('Start Here-Common Inputs'!D73="","",'Start Here-Common Inputs'!D73)</f>
        <v/>
      </c>
      <c r="D60" s="43"/>
      <c r="E60" s="263" t="str">
        <f>IF('Start Here-Common Inputs'!F73="","",'Start Here-Common Inputs'!F73)</f>
        <v/>
      </c>
      <c r="F60" s="17"/>
      <c r="G60" s="326"/>
      <c r="H60" s="17"/>
      <c r="I60" s="326"/>
      <c r="J60" s="289"/>
      <c r="K60" s="290" t="str">
        <f t="shared" si="0"/>
        <v/>
      </c>
      <c r="L60" s="49"/>
    </row>
    <row r="61" spans="2:12" ht="16.5" customHeight="1" thickBot="1" x14ac:dyDescent="0.25">
      <c r="B61" s="109"/>
      <c r="C61" s="89"/>
      <c r="D61" s="89"/>
      <c r="E61" s="89"/>
      <c r="F61" s="89"/>
      <c r="G61" s="89"/>
      <c r="H61" s="89"/>
      <c r="I61" s="89"/>
      <c r="J61" s="193"/>
      <c r="K61" s="89"/>
      <c r="L61" s="91"/>
    </row>
  </sheetData>
  <sheetProtection password="CAB7" sheet="1" objects="1" scenarios="1" selectLockedCells="1"/>
  <mergeCells count="4">
    <mergeCell ref="E2:K2"/>
    <mergeCell ref="G8:I8"/>
    <mergeCell ref="K8:K9"/>
    <mergeCell ref="E4:K4"/>
  </mergeCells>
  <conditionalFormatting sqref="J11:K60">
    <cfRule type="containsText" dxfId="14" priority="3" operator="containsText" text="Missing">
      <formula>NOT(ISERROR(SEARCH("Missing",J11)))</formula>
    </cfRule>
  </conditionalFormatting>
  <dataValidations count="1">
    <dataValidation type="date" operator="greaterThan" allowBlank="1" showInputMessage="1" showErrorMessage="1" error="A valid date must be entered.  (mm/dd/yyyy)" sqref="G11:G60 I11:I60">
      <formula1>18264</formula1>
    </dataValidation>
  </dataValidations>
  <pageMargins left="0.25" right="0.25" top="0.25" bottom="0.5" header="0.25" footer="0.25"/>
  <pageSetup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1"/>
  <sheetViews>
    <sheetView showGridLines="0" zoomScale="90" zoomScaleNormal="90" workbookViewId="0">
      <selection activeCell="H6" sqref="H6"/>
    </sheetView>
  </sheetViews>
  <sheetFormatPr defaultRowHeight="11.25" x14ac:dyDescent="0.2"/>
  <cols>
    <col min="1" max="1" width="1.33203125" style="51" customWidth="1"/>
    <col min="2" max="2" width="26" style="51" customWidth="1"/>
    <col min="3" max="3" width="1.83203125" style="51" customWidth="1"/>
    <col min="4" max="4" width="15.1640625" style="51" customWidth="1"/>
    <col min="5" max="5" width="87.5" style="51" customWidth="1"/>
    <col min="6" max="6" width="0.83203125" style="51" customWidth="1"/>
    <col min="7" max="7" width="6.6640625" style="186" customWidth="1"/>
    <col min="8" max="8" width="47.1640625" style="186" customWidth="1"/>
    <col min="9" max="9" width="19.33203125" style="186" customWidth="1"/>
    <col min="10" max="10" width="14.1640625" style="186" customWidth="1"/>
    <col min="11" max="13" width="9.33203125" style="186"/>
    <col min="14" max="14" width="9.33203125" style="104"/>
    <col min="15" max="26" width="9.33203125" style="51"/>
    <col min="27" max="16384" width="9.33203125" style="24"/>
  </cols>
  <sheetData>
    <row r="1" spans="1:26" ht="8.25" customHeight="1" x14ac:dyDescent="0.2"/>
    <row r="2" spans="1:26" ht="41.25" customHeight="1" x14ac:dyDescent="0.2">
      <c r="B2" s="197" t="s">
        <v>29</v>
      </c>
      <c r="C2" s="442" t="s">
        <v>104</v>
      </c>
      <c r="D2" s="443"/>
      <c r="E2" s="443"/>
    </row>
    <row r="3" spans="1:26" s="28" customFormat="1" ht="8.25" customHeight="1" thickBot="1" x14ac:dyDescent="0.25">
      <c r="A3" s="25"/>
      <c r="B3" s="25"/>
      <c r="C3" s="26"/>
      <c r="D3" s="26"/>
      <c r="E3" s="26"/>
      <c r="F3" s="26"/>
      <c r="G3" s="227"/>
      <c r="H3" s="227"/>
      <c r="I3" s="227"/>
      <c r="J3" s="227"/>
      <c r="K3" s="227"/>
      <c r="L3" s="227"/>
      <c r="M3" s="227"/>
      <c r="N3" s="102"/>
      <c r="O3" s="26"/>
      <c r="P3" s="26"/>
      <c r="Q3" s="25"/>
      <c r="R3" s="25"/>
      <c r="S3" s="25"/>
      <c r="T3" s="25"/>
      <c r="U3" s="25"/>
      <c r="V3" s="25"/>
      <c r="W3" s="25"/>
      <c r="X3" s="25"/>
      <c r="Y3" s="25"/>
      <c r="Z3" s="25"/>
    </row>
    <row r="4" spans="1:26" s="28" customFormat="1" ht="75.75" customHeight="1" x14ac:dyDescent="0.2">
      <c r="A4" s="25"/>
      <c r="B4" s="25"/>
      <c r="C4" s="223" t="s">
        <v>9</v>
      </c>
      <c r="D4" s="458" t="s">
        <v>148</v>
      </c>
      <c r="E4" s="459"/>
      <c r="F4" s="26"/>
      <c r="G4" s="227"/>
      <c r="H4" s="186"/>
      <c r="I4" s="186"/>
      <c r="J4" s="186"/>
      <c r="K4" s="186"/>
      <c r="L4" s="186"/>
      <c r="M4" s="186"/>
      <c r="N4" s="104"/>
      <c r="O4" s="25"/>
      <c r="P4" s="25"/>
      <c r="Q4" s="25"/>
      <c r="R4" s="25"/>
      <c r="S4" s="25"/>
      <c r="T4" s="25"/>
      <c r="U4" s="25"/>
      <c r="V4" s="25"/>
      <c r="W4" s="25"/>
      <c r="X4" s="25"/>
      <c r="Y4" s="25"/>
      <c r="Z4" s="25"/>
    </row>
    <row r="5" spans="1:26" s="28" customFormat="1" ht="15" customHeight="1" thickBot="1" x14ac:dyDescent="0.25">
      <c r="A5" s="25"/>
      <c r="B5" s="25"/>
      <c r="C5" s="35"/>
      <c r="D5" s="36"/>
      <c r="E5" s="37"/>
      <c r="F5" s="26"/>
      <c r="G5" s="227"/>
      <c r="H5" s="186"/>
      <c r="I5" s="186"/>
      <c r="J5" s="186"/>
      <c r="K5" s="186"/>
      <c r="L5" s="186"/>
      <c r="M5" s="186"/>
      <c r="N5" s="104"/>
      <c r="O5" s="186"/>
      <c r="P5" s="186"/>
      <c r="Q5" s="186"/>
      <c r="R5" s="186"/>
      <c r="S5" s="186"/>
      <c r="T5" s="186"/>
      <c r="U5" s="186"/>
      <c r="V5" s="25"/>
      <c r="W5" s="25"/>
      <c r="X5" s="25"/>
      <c r="Y5" s="25"/>
      <c r="Z5" s="25"/>
    </row>
    <row r="6" spans="1:26" s="28" customFormat="1" ht="8.25" customHeight="1" thickBot="1" x14ac:dyDescent="0.25">
      <c r="A6" s="25"/>
      <c r="B6" s="25"/>
      <c r="C6" s="26"/>
      <c r="D6" s="26"/>
      <c r="E6" s="26"/>
      <c r="F6" s="26"/>
      <c r="G6" s="227"/>
      <c r="H6" s="227"/>
      <c r="I6" s="227"/>
      <c r="J6" s="227"/>
      <c r="K6" s="227"/>
      <c r="L6" s="227"/>
      <c r="M6" s="227"/>
      <c r="N6" s="102"/>
      <c r="O6" s="26"/>
      <c r="P6" s="26"/>
      <c r="Q6" s="25"/>
      <c r="R6" s="25"/>
      <c r="S6" s="25"/>
      <c r="T6" s="25"/>
      <c r="U6" s="25"/>
      <c r="V6" s="25"/>
      <c r="W6" s="25"/>
      <c r="X6" s="25"/>
      <c r="Y6" s="25"/>
      <c r="Z6" s="25"/>
    </row>
    <row r="7" spans="1:26" s="28" customFormat="1" ht="89.25" customHeight="1" x14ac:dyDescent="0.2">
      <c r="A7" s="25"/>
      <c r="B7" s="25"/>
      <c r="C7" s="29"/>
      <c r="D7" s="435" t="s">
        <v>147</v>
      </c>
      <c r="E7" s="448"/>
      <c r="F7" s="26"/>
      <c r="G7" s="227"/>
      <c r="H7" s="186"/>
      <c r="I7" s="186"/>
      <c r="J7" s="186"/>
      <c r="K7" s="104"/>
      <c r="L7" s="104"/>
      <c r="M7" s="104"/>
      <c r="N7" s="104"/>
      <c r="O7" s="292"/>
      <c r="P7" s="292"/>
      <c r="Q7" s="25"/>
      <c r="R7" s="25"/>
      <c r="S7" s="25"/>
      <c r="T7" s="25"/>
      <c r="U7" s="25"/>
      <c r="V7" s="25"/>
      <c r="W7" s="25"/>
      <c r="X7" s="25"/>
      <c r="Y7" s="25"/>
      <c r="Z7" s="25"/>
    </row>
    <row r="8" spans="1:26" s="28" customFormat="1" ht="15" customHeight="1" thickBot="1" x14ac:dyDescent="0.25">
      <c r="A8" s="25"/>
      <c r="B8" s="25"/>
      <c r="C8" s="35"/>
      <c r="D8" s="36"/>
      <c r="E8" s="37"/>
      <c r="F8" s="26"/>
      <c r="G8" s="227"/>
      <c r="H8" s="186"/>
      <c r="I8" s="186"/>
      <c r="J8" s="186"/>
      <c r="K8" s="104"/>
      <c r="L8" s="104"/>
      <c r="M8" s="104"/>
      <c r="N8" s="104"/>
      <c r="O8" s="292"/>
      <c r="P8" s="292"/>
      <c r="Q8" s="186"/>
      <c r="R8" s="186"/>
      <c r="S8" s="186"/>
      <c r="T8" s="186"/>
      <c r="U8" s="186"/>
      <c r="V8" s="25"/>
      <c r="W8" s="25"/>
      <c r="X8" s="25"/>
      <c r="Y8" s="25"/>
      <c r="Z8" s="25"/>
    </row>
    <row r="9" spans="1:26" s="28" customFormat="1" ht="8.25" customHeight="1" thickBot="1" x14ac:dyDescent="0.25">
      <c r="A9" s="25"/>
      <c r="B9" s="25"/>
      <c r="C9" s="26"/>
      <c r="D9" s="26"/>
      <c r="E9" s="26"/>
      <c r="F9" s="26"/>
      <c r="G9" s="227"/>
      <c r="H9" s="186"/>
      <c r="I9" s="186"/>
      <c r="J9" s="186"/>
      <c r="K9" s="104"/>
      <c r="L9" s="104"/>
      <c r="M9" s="104"/>
      <c r="N9" s="104"/>
      <c r="O9" s="292"/>
      <c r="P9" s="292"/>
      <c r="Q9" s="186"/>
      <c r="R9" s="186"/>
      <c r="S9" s="186"/>
      <c r="T9" s="186"/>
      <c r="U9" s="186"/>
      <c r="V9" s="25"/>
      <c r="W9" s="25"/>
      <c r="X9" s="25"/>
      <c r="Y9" s="25"/>
      <c r="Z9" s="25"/>
    </row>
    <row r="10" spans="1:26" s="28" customFormat="1" ht="15" customHeight="1" x14ac:dyDescent="0.2">
      <c r="A10" s="25"/>
      <c r="B10" s="25"/>
      <c r="C10" s="451"/>
      <c r="D10" s="431"/>
      <c r="E10" s="432"/>
      <c r="F10" s="26"/>
      <c r="G10" s="227"/>
      <c r="H10" s="224"/>
      <c r="I10" s="233"/>
      <c r="J10" s="233"/>
      <c r="K10" s="104"/>
      <c r="L10" s="104"/>
      <c r="M10" s="104"/>
      <c r="N10" s="104"/>
      <c r="O10" s="292"/>
      <c r="P10" s="292"/>
      <c r="Q10" s="186"/>
      <c r="R10" s="186"/>
      <c r="S10" s="186"/>
      <c r="T10" s="186"/>
      <c r="U10" s="186"/>
      <c r="V10" s="25"/>
      <c r="W10" s="25"/>
      <c r="X10" s="25"/>
      <c r="Y10" s="25"/>
      <c r="Z10" s="25"/>
    </row>
    <row r="11" spans="1:26" s="28" customFormat="1" ht="15" customHeight="1" x14ac:dyDescent="0.2">
      <c r="A11" s="25"/>
      <c r="B11" s="25"/>
      <c r="C11" s="42"/>
      <c r="D11" s="43"/>
      <c r="E11" s="357" t="s">
        <v>179</v>
      </c>
      <c r="F11" s="26"/>
      <c r="G11" s="227"/>
      <c r="H11" s="233" t="s">
        <v>30</v>
      </c>
      <c r="I11" s="399" t="e">
        <f>AVERAGE('M6 - Input'!K11:K60)</f>
        <v>#DIV/0!</v>
      </c>
      <c r="J11" s="230">
        <f>COUNTA('M6 - Input'!C11:C60)-COUNTIF('M6 - Input'!C11:C60,"")</f>
        <v>-1</v>
      </c>
      <c r="K11" s="104"/>
      <c r="L11" s="104"/>
      <c r="M11" s="104"/>
      <c r="N11" s="104"/>
      <c r="O11" s="292"/>
      <c r="P11" s="292"/>
      <c r="Q11" s="186"/>
      <c r="R11" s="186"/>
      <c r="S11" s="186"/>
      <c r="T11" s="186"/>
      <c r="U11" s="186"/>
      <c r="V11" s="25"/>
      <c r="W11" s="25"/>
      <c r="X11" s="25"/>
      <c r="Y11" s="25"/>
      <c r="Z11" s="25"/>
    </row>
    <row r="12" spans="1:26" s="28" customFormat="1" ht="15" customHeight="1" x14ac:dyDescent="0.2">
      <c r="A12" s="25"/>
      <c r="B12" s="25"/>
      <c r="C12" s="42"/>
      <c r="D12" s="43"/>
      <c r="E12" s="358" t="s">
        <v>219</v>
      </c>
      <c r="F12" s="26"/>
      <c r="G12" s="227"/>
      <c r="H12" s="382" t="s">
        <v>93</v>
      </c>
      <c r="I12" s="400" t="str">
        <f>IF(SUMIF('M6 - Input'!$E$11:$E$60,"Success",'M6 - Input'!$K$11:$K$60)=0,"",SUMIF('M6 - Input'!$E$11:$E$60,"Success",'M6 - Input'!$K$11:$K$60)/COUNTIF('M6 - Input'!$E$11:$E$60,"Success"))</f>
        <v/>
      </c>
      <c r="J12" s="230">
        <f>COUNTIF('M6 - Input'!$E$11:$E$60,"Success")</f>
        <v>0</v>
      </c>
      <c r="K12" s="104"/>
      <c r="L12" s="104"/>
      <c r="M12" s="104"/>
      <c r="N12" s="104"/>
      <c r="O12" s="292"/>
      <c r="P12" s="292"/>
      <c r="Q12" s="186"/>
      <c r="R12" s="186"/>
      <c r="S12" s="186"/>
      <c r="T12" s="186"/>
      <c r="U12" s="186"/>
      <c r="V12" s="25"/>
      <c r="W12" s="25"/>
      <c r="X12" s="25"/>
      <c r="Y12" s="25"/>
      <c r="Z12" s="25"/>
    </row>
    <row r="13" spans="1:26" s="28" customFormat="1" ht="15" customHeight="1" x14ac:dyDescent="0.2">
      <c r="A13" s="25"/>
      <c r="B13" s="25"/>
      <c r="C13" s="42"/>
      <c r="D13" s="43"/>
      <c r="E13" s="286"/>
      <c r="F13" s="26"/>
      <c r="G13" s="227"/>
      <c r="H13" s="382" t="s">
        <v>94</v>
      </c>
      <c r="I13" s="400" t="str">
        <f>IF(SUMIF('M6 - Input'!$E$11:$E$60,"Withdrew While in Compliance",'M6 - Input'!$K$11:$K$60)=0,"",SUMIF('M6 - Input'!$E$11:$E$60,"Withdrew While in Compliance",'M6 - Input'!$K$11:$K$60)/COUNTIF('M6 - Input'!$E$11:$E$60,"Withdrew While in Compliance"))</f>
        <v/>
      </c>
      <c r="J13" s="230">
        <f>COUNTIF('M6 - Input'!$E$11:$E$60,"Withdrew While In Compliance")</f>
        <v>0</v>
      </c>
      <c r="K13" s="104"/>
      <c r="L13" s="104"/>
      <c r="M13" s="104"/>
      <c r="N13" s="104"/>
      <c r="O13" s="292"/>
      <c r="P13" s="292"/>
      <c r="Q13" s="186"/>
      <c r="R13" s="186"/>
      <c r="S13" s="186"/>
      <c r="T13" s="186"/>
      <c r="U13" s="186"/>
      <c r="V13" s="25"/>
      <c r="W13" s="25"/>
      <c r="X13" s="25"/>
      <c r="Y13" s="25"/>
      <c r="Z13" s="25"/>
    </row>
    <row r="14" spans="1:26" s="28" customFormat="1" ht="15" customHeight="1" x14ac:dyDescent="0.2">
      <c r="A14" s="25"/>
      <c r="B14" s="25"/>
      <c r="C14" s="42"/>
      <c r="D14" s="43"/>
      <c r="E14" s="354">
        <f>COUNTA('M6 - Input'!C11:C60)-COUNTIF('M6 - Input'!C11:C60,"")</f>
        <v>-1</v>
      </c>
      <c r="F14" s="26"/>
      <c r="G14" s="227"/>
      <c r="H14" s="382" t="s">
        <v>8</v>
      </c>
      <c r="I14" s="400" t="str">
        <f>IF(SUMIF('M6 - Input'!$E$11:$E$60,"Discharged",'M6 - Input'!$K$11:$K$60)=0,"",SUMIF('M6 - Input'!$E$11:$E$60,"Discharged",'M6 - Input'!$K$11:$K$60)/COUNTIF('M6 - Input'!$E$11:$E$60,"Discharged"))</f>
        <v/>
      </c>
      <c r="J14" s="230">
        <f>COUNTIF('M6 - Input'!$E$11:$E$60,"Discharged")</f>
        <v>0</v>
      </c>
      <c r="K14" s="104"/>
      <c r="L14" s="104"/>
      <c r="M14" s="104"/>
      <c r="N14" s="104"/>
      <c r="O14" s="292"/>
      <c r="P14" s="292"/>
      <c r="Q14" s="186"/>
      <c r="R14" s="186"/>
      <c r="S14" s="186"/>
      <c r="T14" s="186"/>
      <c r="U14" s="186"/>
      <c r="V14" s="25"/>
      <c r="W14" s="25"/>
      <c r="X14" s="25"/>
      <c r="Y14" s="25"/>
      <c r="Z14" s="25"/>
    </row>
    <row r="15" spans="1:26" s="28" customFormat="1" ht="15" customHeight="1" x14ac:dyDescent="0.2">
      <c r="A15" s="25"/>
      <c r="B15" s="25"/>
      <c r="C15" s="42"/>
      <c r="D15" s="43"/>
      <c r="E15" s="275"/>
      <c r="F15" s="26"/>
      <c r="G15" s="227"/>
      <c r="H15" s="258" t="s">
        <v>95</v>
      </c>
      <c r="I15" s="400" t="str">
        <f>IF(SUMIF('M6 - Input'!$E$11:$E$60,"Transferred to Another Treatment",'M6 - Input'!$K$11:$K$60)=0,"",SUMIF('M6 - Input'!$E$11:$E$60,"Transferred to Another Treatment",'M6 - Input'!$K$11:$K$60)/COUNTIF('M6 - Input'!$E$11:$E$60,"Transferred to Another Treatment"))</f>
        <v/>
      </c>
      <c r="J15" s="230">
        <f>COUNTIF('M6 - Input'!$E$11:$E$60,"Transferred to Another Treatment")</f>
        <v>0</v>
      </c>
      <c r="K15" s="104"/>
      <c r="L15" s="104"/>
      <c r="M15" s="104"/>
      <c r="N15" s="104"/>
      <c r="O15" s="292"/>
      <c r="P15" s="292"/>
      <c r="Q15" s="186"/>
      <c r="R15" s="186"/>
      <c r="S15" s="186"/>
      <c r="T15" s="186"/>
      <c r="U15" s="186"/>
      <c r="V15" s="25"/>
      <c r="W15" s="25"/>
      <c r="X15" s="25"/>
      <c r="Y15" s="25"/>
      <c r="Z15" s="25"/>
    </row>
    <row r="16" spans="1:26" s="28" customFormat="1" ht="15" customHeight="1" x14ac:dyDescent="0.2">
      <c r="A16" s="25"/>
      <c r="B16" s="25"/>
      <c r="C16" s="45"/>
      <c r="D16" s="46"/>
      <c r="E16" s="286">
        <f>COUNTIF('M6 - Input'!$E$11:$E$60,"Success")</f>
        <v>0</v>
      </c>
      <c r="F16" s="26"/>
      <c r="G16" s="227"/>
      <c r="H16" s="258" t="s">
        <v>185</v>
      </c>
      <c r="I16" s="400" t="str">
        <f>IF(SUMIF('M6 - Input'!$E$11:$E$60,"Failed to Complete/Terminated",'M6 - Input'!$K$11:$K$60)=0,"",SUMIF('M6 - Input'!$E$11:$E$60,"Failed to Complete/Terminated",'M6 - Input'!$K$11:$K$60)/COUNTIF('M6 - Input'!$E$11:$E$60,"Failed to Complete/Terminated"))</f>
        <v/>
      </c>
      <c r="J16" s="230">
        <f>COUNTIF('M6 - Input'!$E$11:$E$60,"Failed to Complete/Terminated")</f>
        <v>0</v>
      </c>
      <c r="K16" s="104"/>
      <c r="L16" s="104"/>
      <c r="M16" s="104"/>
      <c r="N16" s="104"/>
      <c r="O16" s="292"/>
      <c r="P16" s="292"/>
      <c r="Q16" s="186"/>
      <c r="R16" s="186"/>
      <c r="S16" s="186"/>
      <c r="T16" s="186"/>
      <c r="U16" s="186"/>
      <c r="V16" s="25"/>
      <c r="W16" s="25"/>
      <c r="X16" s="25"/>
      <c r="Y16" s="25"/>
      <c r="Z16" s="25"/>
    </row>
    <row r="17" spans="1:26" s="28" customFormat="1" ht="15" customHeight="1" x14ac:dyDescent="0.2">
      <c r="A17" s="25"/>
      <c r="B17" s="25"/>
      <c r="C17" s="45"/>
      <c r="D17" s="46"/>
      <c r="E17" s="286"/>
      <c r="F17" s="26"/>
      <c r="G17" s="227"/>
      <c r="H17" s="186"/>
      <c r="I17" s="186"/>
      <c r="J17" s="186"/>
      <c r="K17" s="104"/>
      <c r="L17" s="104"/>
      <c r="M17" s="104"/>
      <c r="N17" s="104"/>
      <c r="O17" s="292"/>
      <c r="P17" s="292"/>
      <c r="Q17" s="186"/>
      <c r="R17" s="186"/>
      <c r="S17" s="186"/>
      <c r="T17" s="186"/>
      <c r="U17" s="186"/>
      <c r="V17" s="25"/>
      <c r="W17" s="25"/>
      <c r="X17" s="25"/>
      <c r="Y17" s="25"/>
      <c r="Z17" s="25"/>
    </row>
    <row r="18" spans="1:26" s="28" customFormat="1" ht="15" customHeight="1" x14ac:dyDescent="0.2">
      <c r="A18" s="25"/>
      <c r="B18" s="25"/>
      <c r="C18" s="45"/>
      <c r="D18" s="46"/>
      <c r="E18" s="286">
        <f>COUNTIF('M6 - Input'!$E$11:$E$60,"Withdrew While In Compliance")</f>
        <v>0</v>
      </c>
      <c r="F18" s="26"/>
      <c r="G18" s="227"/>
      <c r="H18" s="186"/>
      <c r="I18" s="186"/>
      <c r="J18" s="186"/>
      <c r="K18" s="104"/>
      <c r="L18" s="104"/>
      <c r="M18" s="104"/>
      <c r="N18" s="104"/>
      <c r="O18" s="292"/>
      <c r="P18" s="292"/>
      <c r="Q18" s="186"/>
      <c r="R18" s="186"/>
      <c r="S18" s="186"/>
      <c r="T18" s="186"/>
      <c r="U18" s="186"/>
      <c r="V18" s="25"/>
      <c r="W18" s="25"/>
      <c r="X18" s="25"/>
      <c r="Y18" s="25"/>
      <c r="Z18" s="25"/>
    </row>
    <row r="19" spans="1:26" s="28" customFormat="1" ht="15" customHeight="1" x14ac:dyDescent="0.2">
      <c r="A19" s="25"/>
      <c r="B19" s="25"/>
      <c r="C19" s="45"/>
      <c r="D19" s="46"/>
      <c r="E19" s="286"/>
      <c r="F19" s="26"/>
      <c r="G19" s="227"/>
      <c r="H19" s="186"/>
      <c r="I19" s="186"/>
      <c r="J19" s="186"/>
      <c r="K19" s="104"/>
      <c r="L19" s="104"/>
      <c r="M19" s="104"/>
      <c r="N19" s="104"/>
      <c r="O19" s="292"/>
      <c r="P19" s="292"/>
      <c r="Q19" s="186"/>
      <c r="R19" s="186"/>
      <c r="S19" s="186"/>
      <c r="T19" s="186"/>
      <c r="U19" s="186"/>
      <c r="V19" s="25"/>
      <c r="W19" s="25"/>
      <c r="X19" s="25"/>
      <c r="Y19" s="25"/>
      <c r="Z19" s="25"/>
    </row>
    <row r="20" spans="1:26" s="28" customFormat="1" ht="15" customHeight="1" x14ac:dyDescent="0.2">
      <c r="A20" s="25"/>
      <c r="B20" s="25"/>
      <c r="C20" s="45"/>
      <c r="D20" s="46"/>
      <c r="E20" s="286">
        <f>COUNTIF('M6 - Input'!$E$11:$E$60,"Discharged")</f>
        <v>0</v>
      </c>
      <c r="F20" s="26"/>
      <c r="G20" s="227"/>
      <c r="H20" s="382"/>
      <c r="I20" s="392"/>
      <c r="J20" s="186"/>
      <c r="K20" s="104"/>
      <c r="L20" s="104"/>
      <c r="M20" s="104"/>
      <c r="N20" s="104"/>
      <c r="O20" s="292"/>
      <c r="P20" s="292"/>
      <c r="Q20" s="186"/>
      <c r="R20" s="186"/>
      <c r="S20" s="186"/>
      <c r="T20" s="186"/>
      <c r="U20" s="186"/>
      <c r="V20" s="25"/>
      <c r="W20" s="25"/>
      <c r="X20" s="25"/>
      <c r="Y20" s="25"/>
      <c r="Z20" s="25"/>
    </row>
    <row r="21" spans="1:26" s="28" customFormat="1" ht="15" customHeight="1" x14ac:dyDescent="0.2">
      <c r="A21" s="25"/>
      <c r="B21" s="25"/>
      <c r="C21" s="45"/>
      <c r="D21" s="46"/>
      <c r="E21" s="286"/>
      <c r="F21" s="26"/>
      <c r="G21" s="227"/>
      <c r="H21" s="382"/>
      <c r="I21" s="392"/>
      <c r="J21" s="224"/>
      <c r="K21" s="104"/>
      <c r="L21" s="104"/>
      <c r="M21" s="104"/>
      <c r="N21" s="104"/>
      <c r="O21" s="292"/>
      <c r="P21" s="292"/>
      <c r="Q21" s="186"/>
      <c r="R21" s="186"/>
      <c r="S21" s="186"/>
      <c r="T21" s="186"/>
      <c r="U21" s="186"/>
      <c r="V21" s="25"/>
      <c r="W21" s="25"/>
      <c r="X21" s="25"/>
      <c r="Y21" s="25"/>
      <c r="Z21" s="25"/>
    </row>
    <row r="22" spans="1:26" s="28" customFormat="1" ht="15" customHeight="1" x14ac:dyDescent="0.2">
      <c r="A22" s="25"/>
      <c r="B22" s="25"/>
      <c r="C22" s="45"/>
      <c r="D22" s="46"/>
      <c r="E22" s="286">
        <f>COUNTIF('M6 - Input'!$E$11:$E$60,"Transferred to Another Treatment")</f>
        <v>0</v>
      </c>
      <c r="F22" s="26"/>
      <c r="G22" s="227"/>
      <c r="H22" s="382"/>
      <c r="I22" s="383"/>
      <c r="J22" s="224"/>
      <c r="K22" s="104"/>
      <c r="L22" s="104"/>
      <c r="M22" s="104"/>
      <c r="N22" s="104"/>
      <c r="O22" s="292"/>
      <c r="P22" s="292"/>
      <c r="Q22" s="186"/>
      <c r="R22" s="186"/>
      <c r="S22" s="186"/>
      <c r="T22" s="186"/>
      <c r="U22" s="186"/>
      <c r="V22" s="25"/>
      <c r="W22" s="25"/>
      <c r="X22" s="25"/>
      <c r="Y22" s="25"/>
      <c r="Z22" s="25"/>
    </row>
    <row r="23" spans="1:26" s="28" customFormat="1" ht="15" customHeight="1" x14ac:dyDescent="0.2">
      <c r="A23" s="25"/>
      <c r="B23" s="25"/>
      <c r="C23" s="45"/>
      <c r="D23" s="46"/>
      <c r="E23" s="286"/>
      <c r="F23" s="26"/>
      <c r="G23" s="227"/>
      <c r="H23" s="186"/>
      <c r="I23" s="233"/>
      <c r="J23" s="186"/>
      <c r="K23" s="104"/>
      <c r="L23" s="104"/>
      <c r="M23" s="104"/>
      <c r="N23" s="104"/>
      <c r="O23" s="292"/>
      <c r="P23" s="292"/>
      <c r="Q23" s="25"/>
      <c r="R23" s="25"/>
      <c r="S23" s="25"/>
      <c r="T23" s="25"/>
      <c r="U23" s="25"/>
      <c r="V23" s="25"/>
      <c r="W23" s="25"/>
      <c r="X23" s="25"/>
      <c r="Y23" s="25"/>
      <c r="Z23" s="25"/>
    </row>
    <row r="24" spans="1:26" s="28" customFormat="1" ht="15" customHeight="1" x14ac:dyDescent="0.2">
      <c r="A24" s="25"/>
      <c r="B24" s="25"/>
      <c r="C24" s="45"/>
      <c r="D24" s="46"/>
      <c r="E24" s="286">
        <f>COUNTIF('M6 - Input'!$E$11:$E$60,"Failed to Complete/Terminated")</f>
        <v>0</v>
      </c>
      <c r="F24" s="26"/>
      <c r="G24" s="227"/>
      <c r="H24" s="233"/>
      <c r="I24" s="233"/>
      <c r="J24" s="186"/>
      <c r="K24" s="104"/>
      <c r="L24" s="104"/>
      <c r="M24" s="104"/>
      <c r="N24" s="104"/>
      <c r="O24" s="292"/>
      <c r="P24" s="292"/>
      <c r="Q24" s="25"/>
      <c r="R24" s="25"/>
      <c r="S24" s="25"/>
      <c r="T24" s="25"/>
      <c r="U24" s="25"/>
      <c r="V24" s="25"/>
      <c r="W24" s="25"/>
      <c r="X24" s="25"/>
      <c r="Y24" s="25"/>
      <c r="Z24" s="25"/>
    </row>
    <row r="25" spans="1:26" s="28" customFormat="1" ht="15" customHeight="1" x14ac:dyDescent="0.2">
      <c r="A25" s="25"/>
      <c r="B25" s="25"/>
      <c r="C25" s="45"/>
      <c r="D25" s="46"/>
      <c r="E25" s="41"/>
      <c r="F25" s="26"/>
      <c r="G25" s="227"/>
      <c r="H25" s="186"/>
      <c r="I25" s="186"/>
      <c r="J25" s="186"/>
      <c r="K25" s="104"/>
      <c r="L25" s="104"/>
      <c r="M25" s="104"/>
      <c r="N25" s="292"/>
      <c r="O25" s="292"/>
      <c r="P25" s="292"/>
      <c r="Q25" s="25"/>
      <c r="R25" s="25"/>
      <c r="S25" s="25"/>
      <c r="T25" s="25"/>
      <c r="U25" s="25"/>
      <c r="V25" s="25"/>
      <c r="W25" s="25"/>
      <c r="X25" s="25"/>
      <c r="Y25" s="25"/>
      <c r="Z25" s="25"/>
    </row>
    <row r="26" spans="1:26" s="28" customFormat="1" ht="15" customHeight="1" thickBot="1" x14ac:dyDescent="0.25">
      <c r="A26" s="25"/>
      <c r="B26" s="25"/>
      <c r="C26" s="109"/>
      <c r="D26" s="89"/>
      <c r="E26" s="91"/>
      <c r="F26" s="26"/>
      <c r="G26" s="227"/>
      <c r="H26" s="186"/>
      <c r="I26" s="186"/>
      <c r="J26" s="186"/>
      <c r="K26" s="104"/>
      <c r="L26" s="104"/>
      <c r="M26" s="104"/>
      <c r="N26" s="292"/>
      <c r="O26" s="292"/>
      <c r="P26" s="292"/>
      <c r="Q26" s="25"/>
      <c r="R26" s="25"/>
      <c r="S26" s="25"/>
      <c r="T26" s="25"/>
      <c r="U26" s="25"/>
      <c r="V26" s="25"/>
      <c r="W26" s="25"/>
      <c r="X26" s="25"/>
      <c r="Y26" s="25"/>
      <c r="Z26" s="25"/>
    </row>
    <row r="27" spans="1:26" s="28" customFormat="1" ht="15" customHeight="1" x14ac:dyDescent="0.2">
      <c r="A27" s="25"/>
      <c r="B27" s="25"/>
      <c r="C27" s="51"/>
      <c r="D27" s="51"/>
      <c r="E27" s="51"/>
      <c r="F27" s="26"/>
      <c r="G27" s="227"/>
      <c r="H27" s="186"/>
      <c r="I27" s="186"/>
      <c r="J27" s="186"/>
      <c r="K27" s="104"/>
      <c r="L27" s="104"/>
      <c r="M27" s="104"/>
      <c r="N27" s="292"/>
      <c r="O27" s="292"/>
      <c r="P27" s="292"/>
      <c r="Q27" s="25"/>
      <c r="R27" s="25"/>
      <c r="S27" s="25"/>
      <c r="T27" s="25"/>
      <c r="U27" s="25"/>
      <c r="V27" s="25"/>
      <c r="W27" s="25"/>
      <c r="X27" s="25"/>
      <c r="Y27" s="25"/>
      <c r="Z27" s="25"/>
    </row>
    <row r="28" spans="1:26" x14ac:dyDescent="0.2">
      <c r="B28" s="50"/>
      <c r="K28" s="104"/>
      <c r="L28" s="104"/>
      <c r="M28" s="104"/>
      <c r="N28" s="292"/>
      <c r="O28" s="292"/>
      <c r="P28" s="292"/>
    </row>
    <row r="29" spans="1:26" x14ac:dyDescent="0.2">
      <c r="K29" s="51"/>
      <c r="L29" s="51"/>
      <c r="M29" s="292"/>
      <c r="N29" s="292"/>
      <c r="O29" s="292"/>
      <c r="P29" s="292"/>
    </row>
    <row r="30" spans="1:26" x14ac:dyDescent="0.2">
      <c r="K30" s="51"/>
      <c r="L30" s="51"/>
      <c r="M30" s="292"/>
      <c r="N30" s="292"/>
      <c r="O30" s="292"/>
      <c r="P30" s="292"/>
    </row>
    <row r="31" spans="1:26" x14ac:dyDescent="0.2">
      <c r="K31" s="51"/>
      <c r="L31" s="51"/>
    </row>
  </sheetData>
  <sheetProtection password="CAB7" sheet="1" objects="1" scenarios="1" selectLockedCells="1"/>
  <mergeCells count="4">
    <mergeCell ref="C2:E2"/>
    <mergeCell ref="C10:E10"/>
    <mergeCell ref="D4:E4"/>
    <mergeCell ref="D7:E7"/>
  </mergeCells>
  <pageMargins left="0.25" right="0.25" top="0.25" bottom="0.5" header="0.25" footer="0.25"/>
  <pageSetup scale="9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1"/>
  <sheetViews>
    <sheetView showGridLines="0" topLeftCell="A7" zoomScale="90" zoomScaleNormal="90" workbookViewId="0">
      <selection activeCell="I11" sqref="I11:I15"/>
    </sheetView>
  </sheetViews>
  <sheetFormatPr defaultRowHeight="11.25" x14ac:dyDescent="0.2"/>
  <cols>
    <col min="1" max="2" width="1.33203125" style="51" customWidth="1"/>
    <col min="3" max="3" width="23.33203125" style="51" customWidth="1"/>
    <col min="4" max="4" width="0.6640625" style="51" customWidth="1"/>
    <col min="5" max="5" width="35.6640625" style="51" customWidth="1"/>
    <col min="6" max="6" width="0.6640625" style="51" customWidth="1"/>
    <col min="7" max="7" width="20.83203125" style="51" customWidth="1"/>
    <col min="8" max="8" width="0.83203125" style="51" customWidth="1"/>
    <col min="9" max="9" width="21.33203125" style="51" customWidth="1"/>
    <col min="10" max="10" width="1.1640625" style="51" customWidth="1"/>
    <col min="11" max="11" width="21.83203125" style="51" customWidth="1"/>
    <col min="12" max="12" width="0.5" style="51" customWidth="1"/>
    <col min="13" max="13" width="0.6640625" style="51" customWidth="1"/>
    <col min="14" max="26" width="9.33203125" style="186"/>
    <col min="27" max="31" width="9.33203125" style="111"/>
    <col min="32" max="16384" width="9.33203125" style="24"/>
  </cols>
  <sheetData>
    <row r="1" spans="1:31" ht="8.25" customHeight="1" x14ac:dyDescent="0.2"/>
    <row r="2" spans="1:31" ht="41.25" customHeight="1" x14ac:dyDescent="0.2">
      <c r="B2" s="197" t="s">
        <v>31</v>
      </c>
      <c r="C2" s="197"/>
      <c r="D2" s="192"/>
      <c r="E2" s="442" t="s">
        <v>105</v>
      </c>
      <c r="F2" s="447"/>
      <c r="G2" s="447"/>
      <c r="H2" s="447"/>
      <c r="I2" s="447"/>
      <c r="J2" s="447"/>
      <c r="K2" s="447"/>
      <c r="L2" s="192"/>
      <c r="M2" s="199"/>
    </row>
    <row r="3" spans="1:31" s="28" customFormat="1" ht="8.25" customHeight="1" thickBot="1" x14ac:dyDescent="0.25">
      <c r="A3" s="25"/>
      <c r="B3" s="25"/>
      <c r="C3" s="26"/>
      <c r="D3" s="26"/>
      <c r="E3" s="26"/>
      <c r="F3" s="26"/>
      <c r="G3" s="26"/>
      <c r="H3" s="26"/>
      <c r="I3" s="26"/>
      <c r="J3" s="26"/>
      <c r="K3" s="26"/>
      <c r="L3" s="25"/>
      <c r="M3" s="26"/>
      <c r="N3" s="227"/>
      <c r="O3" s="227"/>
      <c r="P3" s="227"/>
      <c r="Q3" s="227"/>
      <c r="R3" s="227"/>
      <c r="S3" s="227"/>
      <c r="T3" s="227"/>
      <c r="U3" s="227"/>
      <c r="V3" s="227"/>
      <c r="W3" s="227"/>
      <c r="X3" s="227"/>
      <c r="Y3" s="227"/>
      <c r="Z3" s="186"/>
      <c r="AA3" s="111"/>
      <c r="AB3" s="111"/>
      <c r="AC3" s="111"/>
      <c r="AD3" s="111"/>
      <c r="AE3" s="111"/>
    </row>
    <row r="4" spans="1:31" s="28" customFormat="1" ht="105.75" customHeight="1" x14ac:dyDescent="0.2">
      <c r="A4" s="25"/>
      <c r="B4" s="25"/>
      <c r="C4" s="25"/>
      <c r="D4" s="29"/>
      <c r="E4" s="435" t="s">
        <v>149</v>
      </c>
      <c r="F4" s="437"/>
      <c r="G4" s="437"/>
      <c r="H4" s="437"/>
      <c r="I4" s="437"/>
      <c r="J4" s="437"/>
      <c r="K4" s="437"/>
      <c r="L4" s="58"/>
      <c r="M4" s="25"/>
      <c r="N4" s="186"/>
      <c r="O4" s="186"/>
      <c r="P4" s="186"/>
      <c r="Q4" s="186"/>
      <c r="R4" s="186"/>
      <c r="S4" s="186"/>
      <c r="T4" s="186"/>
      <c r="U4" s="186"/>
      <c r="V4" s="186"/>
      <c r="W4" s="186"/>
      <c r="X4" s="186"/>
      <c r="Y4" s="186"/>
      <c r="Z4" s="186"/>
      <c r="AA4" s="111"/>
      <c r="AB4" s="111"/>
      <c r="AC4" s="111"/>
      <c r="AD4" s="111"/>
      <c r="AE4" s="111"/>
    </row>
    <row r="5" spans="1:31" s="28" customFormat="1" ht="15" customHeight="1" thickBot="1" x14ac:dyDescent="0.25">
      <c r="A5" s="25"/>
      <c r="B5" s="25"/>
      <c r="C5" s="25"/>
      <c r="D5" s="132"/>
      <c r="E5" s="133"/>
      <c r="F5" s="133"/>
      <c r="G5" s="133"/>
      <c r="H5" s="133"/>
      <c r="I5" s="133"/>
      <c r="J5" s="133"/>
      <c r="K5" s="133"/>
      <c r="L5" s="151"/>
      <c r="M5" s="25"/>
      <c r="N5" s="186"/>
      <c r="O5" s="186"/>
      <c r="P5" s="186"/>
      <c r="Q5" s="186"/>
      <c r="R5" s="186"/>
      <c r="S5" s="186"/>
      <c r="T5" s="186"/>
      <c r="U5" s="186"/>
      <c r="V5" s="186"/>
      <c r="W5" s="186"/>
      <c r="X5" s="186"/>
      <c r="Y5" s="186"/>
      <c r="Z5" s="186"/>
      <c r="AA5" s="111"/>
      <c r="AB5" s="111"/>
      <c r="AC5" s="111"/>
      <c r="AD5" s="111"/>
      <c r="AE5" s="111"/>
    </row>
    <row r="6" spans="1:31" s="28" customFormat="1" ht="8.25" customHeight="1" thickBot="1" x14ac:dyDescent="0.25">
      <c r="A6" s="25"/>
      <c r="B6" s="25"/>
      <c r="C6" s="52"/>
      <c r="D6" s="25"/>
      <c r="E6" s="25"/>
      <c r="F6" s="25"/>
      <c r="G6" s="25"/>
      <c r="H6" s="25"/>
      <c r="I6" s="25"/>
      <c r="J6" s="25"/>
      <c r="K6" s="25"/>
      <c r="L6" s="25"/>
      <c r="M6" s="25"/>
      <c r="N6" s="186"/>
      <c r="O6" s="186"/>
      <c r="P6" s="186"/>
      <c r="Q6" s="186"/>
      <c r="R6" s="186"/>
      <c r="S6" s="186"/>
      <c r="T6" s="186"/>
      <c r="U6" s="186"/>
      <c r="V6" s="186"/>
      <c r="W6" s="186"/>
      <c r="X6" s="186"/>
      <c r="Y6" s="186"/>
      <c r="Z6" s="186"/>
      <c r="AA6" s="111"/>
      <c r="AB6" s="111"/>
      <c r="AC6" s="111"/>
      <c r="AD6" s="111"/>
      <c r="AE6" s="111"/>
    </row>
    <row r="7" spans="1:31" ht="18" customHeight="1" x14ac:dyDescent="0.2">
      <c r="B7" s="105"/>
      <c r="C7" s="259" t="s">
        <v>11</v>
      </c>
      <c r="D7" s="259"/>
      <c r="E7" s="259"/>
      <c r="F7" s="259"/>
      <c r="G7" s="463"/>
      <c r="H7" s="464"/>
      <c r="I7" s="464"/>
      <c r="J7" s="259"/>
      <c r="K7" s="259"/>
      <c r="L7" s="253"/>
    </row>
    <row r="8" spans="1:31" ht="27" customHeight="1" thickBot="1" x14ac:dyDescent="0.25">
      <c r="B8" s="106"/>
      <c r="C8" s="261"/>
      <c r="D8" s="261"/>
      <c r="E8" s="261"/>
      <c r="F8" s="261"/>
      <c r="G8" s="454" t="s">
        <v>209</v>
      </c>
      <c r="H8" s="462"/>
      <c r="I8" s="462"/>
      <c r="J8" s="261"/>
      <c r="K8" s="460" t="s">
        <v>33</v>
      </c>
      <c r="L8" s="254"/>
    </row>
    <row r="9" spans="1:31" s="85" customFormat="1" ht="39.75" customHeight="1" thickBot="1" x14ac:dyDescent="0.25">
      <c r="A9" s="52"/>
      <c r="B9" s="106"/>
      <c r="C9" s="79" t="s">
        <v>26</v>
      </c>
      <c r="D9" s="80"/>
      <c r="E9" s="81" t="s">
        <v>12</v>
      </c>
      <c r="F9" s="84"/>
      <c r="G9" s="8" t="s">
        <v>130</v>
      </c>
      <c r="H9" s="19"/>
      <c r="I9" s="8" t="s">
        <v>131</v>
      </c>
      <c r="J9" s="80"/>
      <c r="K9" s="461"/>
      <c r="L9" s="107"/>
      <c r="M9" s="52"/>
      <c r="N9" s="233"/>
      <c r="O9" s="233"/>
      <c r="P9" s="233"/>
      <c r="Q9" s="233"/>
      <c r="R9" s="233"/>
      <c r="S9" s="233"/>
      <c r="T9" s="233"/>
      <c r="U9" s="233"/>
      <c r="V9" s="233"/>
      <c r="W9" s="233"/>
      <c r="X9" s="233"/>
      <c r="Y9" s="233"/>
      <c r="Z9" s="233"/>
      <c r="AA9" s="112"/>
      <c r="AB9" s="112"/>
      <c r="AC9" s="112"/>
      <c r="AD9" s="112"/>
      <c r="AE9" s="112"/>
    </row>
    <row r="10" spans="1:31" s="85" customFormat="1" ht="8.25" customHeight="1" thickBot="1" x14ac:dyDescent="0.25">
      <c r="A10" s="52"/>
      <c r="B10" s="106"/>
      <c r="C10" s="86"/>
      <c r="D10" s="86"/>
      <c r="E10" s="86"/>
      <c r="F10" s="86"/>
      <c r="G10" s="19"/>
      <c r="H10" s="19"/>
      <c r="I10" s="19"/>
      <c r="J10" s="80"/>
      <c r="K10" s="86"/>
      <c r="L10" s="69"/>
      <c r="M10" s="52"/>
      <c r="N10" s="233"/>
      <c r="O10" s="233"/>
      <c r="P10" s="233"/>
      <c r="Q10" s="233"/>
      <c r="R10" s="233"/>
      <c r="S10" s="233"/>
      <c r="T10" s="233"/>
      <c r="U10" s="233"/>
      <c r="V10" s="233"/>
      <c r="W10" s="233"/>
      <c r="X10" s="233"/>
      <c r="Y10" s="233"/>
      <c r="Z10" s="233"/>
      <c r="AA10" s="112"/>
      <c r="AB10" s="112"/>
      <c r="AC10" s="112"/>
      <c r="AD10" s="112"/>
      <c r="AE10" s="112"/>
    </row>
    <row r="11" spans="1:31" ht="18" customHeight="1" thickBot="1" x14ac:dyDescent="0.25">
      <c r="B11" s="106"/>
      <c r="C11" s="126" t="str">
        <f>IF('Start Here-Common Inputs'!D24="","",'Start Here-Common Inputs'!D24)</f>
        <v/>
      </c>
      <c r="D11" s="150"/>
      <c r="E11" s="263" t="str">
        <f>IF('Start Here-Common Inputs'!F24="","",'Start Here-Common Inputs'!F24)</f>
        <v/>
      </c>
      <c r="F11" s="256"/>
      <c r="G11" s="326"/>
      <c r="H11" s="272"/>
      <c r="I11" s="326"/>
      <c r="J11" s="80"/>
      <c r="K11" s="290" t="str">
        <f t="shared" ref="K11:K15" si="0">IF(C11="","",IF((I11-G11)=0,"Check Date Entries",IF((I11-G11)&lt;0,"Check Date Entries",IF((G11-I11)&lt;-1825,"Check Date Entries",(I11-G11)))))</f>
        <v/>
      </c>
      <c r="L11" s="69"/>
    </row>
    <row r="12" spans="1:31" ht="18" customHeight="1" thickBot="1" x14ac:dyDescent="0.25">
      <c r="B12" s="106"/>
      <c r="C12" s="126" t="str">
        <f>IF('Start Here-Common Inputs'!D25="","",'Start Here-Common Inputs'!D25)</f>
        <v/>
      </c>
      <c r="D12" s="150"/>
      <c r="E12" s="263" t="str">
        <f>IF('Start Here-Common Inputs'!F25="","",'Start Here-Common Inputs'!F25)</f>
        <v/>
      </c>
      <c r="F12" s="256"/>
      <c r="G12" s="326"/>
      <c r="H12" s="272"/>
      <c r="I12" s="326"/>
      <c r="J12" s="80"/>
      <c r="K12" s="290" t="str">
        <f t="shared" si="0"/>
        <v/>
      </c>
      <c r="L12" s="69"/>
    </row>
    <row r="13" spans="1:31" ht="18" customHeight="1" thickBot="1" x14ac:dyDescent="0.25">
      <c r="B13" s="106"/>
      <c r="C13" s="126" t="str">
        <f>IF('Start Here-Common Inputs'!D26="","",'Start Here-Common Inputs'!D26)</f>
        <v/>
      </c>
      <c r="D13" s="150"/>
      <c r="E13" s="263" t="str">
        <f>IF('Start Here-Common Inputs'!F26="","",'Start Here-Common Inputs'!F26)</f>
        <v/>
      </c>
      <c r="F13" s="256"/>
      <c r="G13" s="326"/>
      <c r="H13" s="272"/>
      <c r="I13" s="326"/>
      <c r="J13" s="80"/>
      <c r="K13" s="290" t="str">
        <f t="shared" si="0"/>
        <v/>
      </c>
      <c r="L13" s="69"/>
    </row>
    <row r="14" spans="1:31" ht="18" customHeight="1" thickBot="1" x14ac:dyDescent="0.25">
      <c r="B14" s="106"/>
      <c r="C14" s="126" t="str">
        <f>IF('Start Here-Common Inputs'!D27="","",'Start Here-Common Inputs'!D27)</f>
        <v/>
      </c>
      <c r="D14" s="150"/>
      <c r="E14" s="263" t="str">
        <f>IF('Start Here-Common Inputs'!F27="","",'Start Here-Common Inputs'!F27)</f>
        <v/>
      </c>
      <c r="F14" s="256"/>
      <c r="G14" s="326"/>
      <c r="H14" s="272"/>
      <c r="I14" s="326"/>
      <c r="J14" s="80"/>
      <c r="K14" s="290" t="str">
        <f t="shared" si="0"/>
        <v/>
      </c>
      <c r="L14" s="69"/>
    </row>
    <row r="15" spans="1:31" ht="18" customHeight="1" thickBot="1" x14ac:dyDescent="0.25">
      <c r="B15" s="106"/>
      <c r="C15" s="126" t="str">
        <f>IF('Start Here-Common Inputs'!D28="","",'Start Here-Common Inputs'!D28)</f>
        <v/>
      </c>
      <c r="D15" s="150"/>
      <c r="E15" s="263" t="str">
        <f>IF('Start Here-Common Inputs'!F28="","",'Start Here-Common Inputs'!F28)</f>
        <v/>
      </c>
      <c r="F15" s="256"/>
      <c r="G15" s="326"/>
      <c r="H15" s="272"/>
      <c r="I15" s="326"/>
      <c r="J15" s="80"/>
      <c r="K15" s="290" t="str">
        <f t="shared" si="0"/>
        <v/>
      </c>
      <c r="L15" s="69"/>
    </row>
    <row r="16" spans="1:31" ht="18" customHeight="1" thickBot="1" x14ac:dyDescent="0.25">
      <c r="B16" s="106"/>
      <c r="C16" s="126" t="str">
        <f>IF('Start Here-Common Inputs'!D29="","",'Start Here-Common Inputs'!D29)</f>
        <v/>
      </c>
      <c r="D16" s="150"/>
      <c r="E16" s="263" t="str">
        <f>IF('Start Here-Common Inputs'!F29="","",'Start Here-Common Inputs'!F29)</f>
        <v/>
      </c>
      <c r="F16" s="256"/>
      <c r="G16" s="326"/>
      <c r="H16" s="272"/>
      <c r="I16" s="326"/>
      <c r="J16" s="80"/>
      <c r="K16" s="290" t="str">
        <f>IF(C16="","",IF((I16-G16)=0,"Check Date Entries",IF((I16-G16)&lt;0,"Check Date Entries",IF((G16-I16)&lt;-1825,"Check Date Entries",(I16-G16)))))</f>
        <v/>
      </c>
      <c r="L16" s="69"/>
    </row>
    <row r="17" spans="2:12" ht="18" customHeight="1" thickBot="1" x14ac:dyDescent="0.25">
      <c r="B17" s="106"/>
      <c r="C17" s="126" t="str">
        <f>IF('Start Here-Common Inputs'!D30="","",'Start Here-Common Inputs'!D30)</f>
        <v/>
      </c>
      <c r="D17" s="150"/>
      <c r="E17" s="263" t="str">
        <f>IF('Start Here-Common Inputs'!F30="","",'Start Here-Common Inputs'!F30)</f>
        <v/>
      </c>
      <c r="F17" s="256"/>
      <c r="G17" s="326"/>
      <c r="H17" s="272"/>
      <c r="I17" s="326"/>
      <c r="J17" s="80"/>
      <c r="K17" s="290" t="str">
        <f t="shared" ref="K17:K60" si="1">IF(C17="","",IF((I17-G17)=0,"Check Date Entries",IF((I17-G17)&lt;0,"Check Date Entries",IF((G17-I17)&lt;-1825,"Check Date Entries",(I17-G17)))))</f>
        <v/>
      </c>
      <c r="L17" s="69"/>
    </row>
    <row r="18" spans="2:12" ht="18" customHeight="1" thickBot="1" x14ac:dyDescent="0.25">
      <c r="B18" s="47"/>
      <c r="C18" s="126" t="str">
        <f>IF('Start Here-Common Inputs'!D31="","",'Start Here-Common Inputs'!D31)</f>
        <v/>
      </c>
      <c r="D18" s="150"/>
      <c r="E18" s="263" t="str">
        <f>IF('Start Here-Common Inputs'!F31="","",'Start Here-Common Inputs'!F31)</f>
        <v/>
      </c>
      <c r="F18" s="256"/>
      <c r="G18" s="326"/>
      <c r="H18" s="272"/>
      <c r="I18" s="326"/>
      <c r="J18" s="80"/>
      <c r="K18" s="290" t="str">
        <f t="shared" si="1"/>
        <v/>
      </c>
      <c r="L18" s="69"/>
    </row>
    <row r="19" spans="2:12" ht="18" customHeight="1" thickBot="1" x14ac:dyDescent="0.25">
      <c r="B19" s="47"/>
      <c r="C19" s="126" t="str">
        <f>IF('Start Here-Common Inputs'!D32="","",'Start Here-Common Inputs'!D32)</f>
        <v/>
      </c>
      <c r="D19" s="150"/>
      <c r="E19" s="263" t="str">
        <f>IF('Start Here-Common Inputs'!F32="","",'Start Here-Common Inputs'!F32)</f>
        <v/>
      </c>
      <c r="F19" s="256"/>
      <c r="G19" s="326"/>
      <c r="H19" s="272"/>
      <c r="I19" s="326"/>
      <c r="J19" s="80"/>
      <c r="K19" s="290" t="str">
        <f t="shared" si="1"/>
        <v/>
      </c>
      <c r="L19" s="69"/>
    </row>
    <row r="20" spans="2:12" ht="18" customHeight="1" thickBot="1" x14ac:dyDescent="0.25">
      <c r="B20" s="47"/>
      <c r="C20" s="126" t="str">
        <f>IF('Start Here-Common Inputs'!D33="","",'Start Here-Common Inputs'!D33)</f>
        <v/>
      </c>
      <c r="D20" s="150"/>
      <c r="E20" s="263" t="str">
        <f>IF('Start Here-Common Inputs'!F33="","",'Start Here-Common Inputs'!F33)</f>
        <v/>
      </c>
      <c r="F20" s="256"/>
      <c r="G20" s="326"/>
      <c r="H20" s="272"/>
      <c r="I20" s="326"/>
      <c r="J20" s="80"/>
      <c r="K20" s="290" t="str">
        <f t="shared" si="1"/>
        <v/>
      </c>
      <c r="L20" s="69"/>
    </row>
    <row r="21" spans="2:12" ht="18" customHeight="1" thickBot="1" x14ac:dyDescent="0.25">
      <c r="B21" s="47"/>
      <c r="C21" s="126" t="str">
        <f>IF('Start Here-Common Inputs'!D34="","",'Start Here-Common Inputs'!D34)</f>
        <v/>
      </c>
      <c r="D21" s="150"/>
      <c r="E21" s="263" t="str">
        <f>IF('Start Here-Common Inputs'!F34="","",'Start Here-Common Inputs'!F34)</f>
        <v/>
      </c>
      <c r="F21" s="256"/>
      <c r="G21" s="326"/>
      <c r="H21" s="272"/>
      <c r="I21" s="326"/>
      <c r="J21" s="80"/>
      <c r="K21" s="290" t="str">
        <f t="shared" si="1"/>
        <v/>
      </c>
      <c r="L21" s="69"/>
    </row>
    <row r="22" spans="2:12" ht="18" customHeight="1" thickBot="1" x14ac:dyDescent="0.25">
      <c r="B22" s="47"/>
      <c r="C22" s="126" t="str">
        <f>IF('Start Here-Common Inputs'!D35="","",'Start Here-Common Inputs'!D35)</f>
        <v/>
      </c>
      <c r="D22" s="150"/>
      <c r="E22" s="263" t="str">
        <f>IF('Start Here-Common Inputs'!F35="","",'Start Here-Common Inputs'!F35)</f>
        <v/>
      </c>
      <c r="F22" s="256"/>
      <c r="G22" s="326"/>
      <c r="H22" s="272"/>
      <c r="I22" s="326"/>
      <c r="J22" s="80"/>
      <c r="K22" s="290" t="str">
        <f t="shared" si="1"/>
        <v/>
      </c>
      <c r="L22" s="69"/>
    </row>
    <row r="23" spans="2:12" ht="18" customHeight="1" thickBot="1" x14ac:dyDescent="0.25">
      <c r="B23" s="47"/>
      <c r="C23" s="126" t="str">
        <f>IF('Start Here-Common Inputs'!D36="","",'Start Here-Common Inputs'!D36)</f>
        <v/>
      </c>
      <c r="D23" s="150"/>
      <c r="E23" s="263" t="str">
        <f>IF('Start Here-Common Inputs'!F36="","",'Start Here-Common Inputs'!F36)</f>
        <v/>
      </c>
      <c r="F23" s="256"/>
      <c r="G23" s="326"/>
      <c r="H23" s="272"/>
      <c r="I23" s="326"/>
      <c r="J23" s="80"/>
      <c r="K23" s="290" t="str">
        <f t="shared" si="1"/>
        <v/>
      </c>
      <c r="L23" s="69"/>
    </row>
    <row r="24" spans="2:12" ht="18" customHeight="1" thickBot="1" x14ac:dyDescent="0.25">
      <c r="B24" s="47"/>
      <c r="C24" s="126" t="str">
        <f>IF('Start Here-Common Inputs'!D37="","",'Start Here-Common Inputs'!D37)</f>
        <v/>
      </c>
      <c r="D24" s="150"/>
      <c r="E24" s="263" t="str">
        <f>IF('Start Here-Common Inputs'!F37="","",'Start Here-Common Inputs'!F37)</f>
        <v/>
      </c>
      <c r="F24" s="256"/>
      <c r="G24" s="326"/>
      <c r="H24" s="272"/>
      <c r="I24" s="326"/>
      <c r="J24" s="80"/>
      <c r="K24" s="290" t="str">
        <f t="shared" si="1"/>
        <v/>
      </c>
      <c r="L24" s="69"/>
    </row>
    <row r="25" spans="2:12" ht="18" customHeight="1" thickBot="1" x14ac:dyDescent="0.25">
      <c r="B25" s="47"/>
      <c r="C25" s="126" t="str">
        <f>IF('Start Here-Common Inputs'!D38="","",'Start Here-Common Inputs'!D38)</f>
        <v/>
      </c>
      <c r="D25" s="150"/>
      <c r="E25" s="263" t="str">
        <f>IF('Start Here-Common Inputs'!F38="","",'Start Here-Common Inputs'!F38)</f>
        <v/>
      </c>
      <c r="F25" s="256"/>
      <c r="G25" s="326"/>
      <c r="H25" s="272"/>
      <c r="I25" s="326"/>
      <c r="J25" s="80"/>
      <c r="K25" s="290" t="str">
        <f t="shared" si="1"/>
        <v/>
      </c>
      <c r="L25" s="69"/>
    </row>
    <row r="26" spans="2:12" ht="18" customHeight="1" thickBot="1" x14ac:dyDescent="0.25">
      <c r="B26" s="47"/>
      <c r="C26" s="126" t="str">
        <f>IF('Start Here-Common Inputs'!D39="","",'Start Here-Common Inputs'!D39)</f>
        <v/>
      </c>
      <c r="D26" s="150"/>
      <c r="E26" s="263" t="str">
        <f>IF('Start Here-Common Inputs'!F39="","",'Start Here-Common Inputs'!F39)</f>
        <v/>
      </c>
      <c r="F26" s="256"/>
      <c r="G26" s="326"/>
      <c r="H26" s="272"/>
      <c r="I26" s="326"/>
      <c r="J26" s="80"/>
      <c r="K26" s="290" t="str">
        <f t="shared" si="1"/>
        <v/>
      </c>
      <c r="L26" s="69"/>
    </row>
    <row r="27" spans="2:12" ht="18" customHeight="1" thickBot="1" x14ac:dyDescent="0.25">
      <c r="B27" s="47"/>
      <c r="C27" s="126" t="str">
        <f>IF('Start Here-Common Inputs'!D40="","",'Start Here-Common Inputs'!D40)</f>
        <v/>
      </c>
      <c r="D27" s="150"/>
      <c r="E27" s="263" t="str">
        <f>IF('Start Here-Common Inputs'!F40="","",'Start Here-Common Inputs'!F40)</f>
        <v/>
      </c>
      <c r="F27" s="256"/>
      <c r="G27" s="326"/>
      <c r="H27" s="272"/>
      <c r="I27" s="326"/>
      <c r="J27" s="80"/>
      <c r="K27" s="290" t="str">
        <f t="shared" si="1"/>
        <v/>
      </c>
      <c r="L27" s="69"/>
    </row>
    <row r="28" spans="2:12" ht="18" customHeight="1" thickBot="1" x14ac:dyDescent="0.25">
      <c r="B28" s="47"/>
      <c r="C28" s="126" t="str">
        <f>IF('Start Here-Common Inputs'!D41="","",'Start Here-Common Inputs'!D41)</f>
        <v/>
      </c>
      <c r="D28" s="150"/>
      <c r="E28" s="263" t="str">
        <f>IF('Start Here-Common Inputs'!F41="","",'Start Here-Common Inputs'!F41)</f>
        <v/>
      </c>
      <c r="F28" s="256"/>
      <c r="G28" s="326"/>
      <c r="H28" s="272"/>
      <c r="I28" s="326"/>
      <c r="J28" s="80"/>
      <c r="K28" s="290" t="str">
        <f t="shared" si="1"/>
        <v/>
      </c>
      <c r="L28" s="69"/>
    </row>
    <row r="29" spans="2:12" ht="18" customHeight="1" thickBot="1" x14ac:dyDescent="0.25">
      <c r="B29" s="47"/>
      <c r="C29" s="126" t="str">
        <f>IF('Start Here-Common Inputs'!D42="","",'Start Here-Common Inputs'!D42)</f>
        <v/>
      </c>
      <c r="D29" s="150"/>
      <c r="E29" s="263" t="str">
        <f>IF('Start Here-Common Inputs'!F42="","",'Start Here-Common Inputs'!F42)</f>
        <v/>
      </c>
      <c r="F29" s="256"/>
      <c r="G29" s="326"/>
      <c r="H29" s="272"/>
      <c r="I29" s="326"/>
      <c r="J29" s="80"/>
      <c r="K29" s="290" t="str">
        <f t="shared" si="1"/>
        <v/>
      </c>
      <c r="L29" s="69"/>
    </row>
    <row r="30" spans="2:12" ht="18" customHeight="1" thickBot="1" x14ac:dyDescent="0.25">
      <c r="B30" s="47"/>
      <c r="C30" s="126" t="str">
        <f>IF('Start Here-Common Inputs'!D43="","",'Start Here-Common Inputs'!D43)</f>
        <v/>
      </c>
      <c r="D30" s="150"/>
      <c r="E30" s="263" t="str">
        <f>IF('Start Here-Common Inputs'!F43="","",'Start Here-Common Inputs'!F43)</f>
        <v/>
      </c>
      <c r="F30" s="256"/>
      <c r="G30" s="326"/>
      <c r="H30" s="272"/>
      <c r="I30" s="326"/>
      <c r="J30" s="80"/>
      <c r="K30" s="290" t="str">
        <f t="shared" si="1"/>
        <v/>
      </c>
      <c r="L30" s="69"/>
    </row>
    <row r="31" spans="2:12" ht="18" customHeight="1" thickBot="1" x14ac:dyDescent="0.25">
      <c r="B31" s="47"/>
      <c r="C31" s="126" t="str">
        <f>IF('Start Here-Common Inputs'!D44="","",'Start Here-Common Inputs'!D44)</f>
        <v/>
      </c>
      <c r="D31" s="150"/>
      <c r="E31" s="263" t="str">
        <f>IF('Start Here-Common Inputs'!F44="","",'Start Here-Common Inputs'!F44)</f>
        <v/>
      </c>
      <c r="F31" s="256"/>
      <c r="G31" s="326"/>
      <c r="H31" s="272"/>
      <c r="I31" s="326"/>
      <c r="J31" s="80"/>
      <c r="K31" s="290" t="str">
        <f t="shared" si="1"/>
        <v/>
      </c>
      <c r="L31" s="69"/>
    </row>
    <row r="32" spans="2:12" ht="18" customHeight="1" thickBot="1" x14ac:dyDescent="0.25">
      <c r="B32" s="47"/>
      <c r="C32" s="126" t="str">
        <f>IF('Start Here-Common Inputs'!D45="","",'Start Here-Common Inputs'!D45)</f>
        <v/>
      </c>
      <c r="D32" s="150"/>
      <c r="E32" s="263" t="str">
        <f>IF('Start Here-Common Inputs'!F45="","",'Start Here-Common Inputs'!F45)</f>
        <v/>
      </c>
      <c r="F32" s="256"/>
      <c r="G32" s="326"/>
      <c r="H32" s="272"/>
      <c r="I32" s="326"/>
      <c r="J32" s="80"/>
      <c r="K32" s="290" t="str">
        <f t="shared" si="1"/>
        <v/>
      </c>
      <c r="L32" s="69"/>
    </row>
    <row r="33" spans="2:12" ht="18" customHeight="1" thickBot="1" x14ac:dyDescent="0.25">
      <c r="B33" s="47"/>
      <c r="C33" s="126" t="str">
        <f>IF('Start Here-Common Inputs'!D46="","",'Start Here-Common Inputs'!D46)</f>
        <v/>
      </c>
      <c r="D33" s="150"/>
      <c r="E33" s="263" t="str">
        <f>IF('Start Here-Common Inputs'!F46="","",'Start Here-Common Inputs'!F46)</f>
        <v/>
      </c>
      <c r="F33" s="256"/>
      <c r="G33" s="326"/>
      <c r="H33" s="272"/>
      <c r="I33" s="326"/>
      <c r="J33" s="80"/>
      <c r="K33" s="290" t="str">
        <f t="shared" si="1"/>
        <v/>
      </c>
      <c r="L33" s="69"/>
    </row>
    <row r="34" spans="2:12" ht="18" customHeight="1" thickBot="1" x14ac:dyDescent="0.25">
      <c r="B34" s="47"/>
      <c r="C34" s="126" t="str">
        <f>IF('Start Here-Common Inputs'!D47="","",'Start Here-Common Inputs'!D47)</f>
        <v/>
      </c>
      <c r="D34" s="150"/>
      <c r="E34" s="263" t="str">
        <f>IF('Start Here-Common Inputs'!F47="","",'Start Here-Common Inputs'!F47)</f>
        <v/>
      </c>
      <c r="F34" s="256"/>
      <c r="G34" s="326"/>
      <c r="H34" s="272"/>
      <c r="I34" s="326"/>
      <c r="J34" s="80"/>
      <c r="K34" s="290" t="str">
        <f t="shared" si="1"/>
        <v/>
      </c>
      <c r="L34" s="69"/>
    </row>
    <row r="35" spans="2:12" ht="18" customHeight="1" thickBot="1" x14ac:dyDescent="0.25">
      <c r="B35" s="47"/>
      <c r="C35" s="126" t="str">
        <f>IF('Start Here-Common Inputs'!D48="","",'Start Here-Common Inputs'!D48)</f>
        <v/>
      </c>
      <c r="D35" s="150"/>
      <c r="E35" s="263" t="str">
        <f>IF('Start Here-Common Inputs'!F48="","",'Start Here-Common Inputs'!F48)</f>
        <v/>
      </c>
      <c r="F35" s="256"/>
      <c r="G35" s="326"/>
      <c r="H35" s="272"/>
      <c r="I35" s="326"/>
      <c r="J35" s="80"/>
      <c r="K35" s="290" t="str">
        <f t="shared" si="1"/>
        <v/>
      </c>
      <c r="L35" s="69"/>
    </row>
    <row r="36" spans="2:12" ht="18" customHeight="1" thickBot="1" x14ac:dyDescent="0.25">
      <c r="B36" s="47"/>
      <c r="C36" s="126" t="str">
        <f>IF('Start Here-Common Inputs'!D49="","",'Start Here-Common Inputs'!D49)</f>
        <v/>
      </c>
      <c r="D36" s="150"/>
      <c r="E36" s="263" t="str">
        <f>IF('Start Here-Common Inputs'!F49="","",'Start Here-Common Inputs'!F49)</f>
        <v/>
      </c>
      <c r="F36" s="256"/>
      <c r="G36" s="326"/>
      <c r="H36" s="272"/>
      <c r="I36" s="326"/>
      <c r="J36" s="80"/>
      <c r="K36" s="290" t="str">
        <f t="shared" si="1"/>
        <v/>
      </c>
      <c r="L36" s="69"/>
    </row>
    <row r="37" spans="2:12" ht="18" customHeight="1" thickBot="1" x14ac:dyDescent="0.25">
      <c r="B37" s="47"/>
      <c r="C37" s="126" t="str">
        <f>IF('Start Here-Common Inputs'!D50="","",'Start Here-Common Inputs'!D50)</f>
        <v/>
      </c>
      <c r="D37" s="150"/>
      <c r="E37" s="263" t="str">
        <f>IF('Start Here-Common Inputs'!F50="","",'Start Here-Common Inputs'!F50)</f>
        <v/>
      </c>
      <c r="F37" s="256"/>
      <c r="G37" s="326"/>
      <c r="H37" s="272"/>
      <c r="I37" s="326"/>
      <c r="J37" s="80"/>
      <c r="K37" s="290" t="str">
        <f t="shared" si="1"/>
        <v/>
      </c>
      <c r="L37" s="69"/>
    </row>
    <row r="38" spans="2:12" ht="18" customHeight="1" thickBot="1" x14ac:dyDescent="0.25">
      <c r="B38" s="47"/>
      <c r="C38" s="126" t="str">
        <f>IF('Start Here-Common Inputs'!D51="","",'Start Here-Common Inputs'!D51)</f>
        <v/>
      </c>
      <c r="D38" s="150"/>
      <c r="E38" s="263" t="str">
        <f>IF('Start Here-Common Inputs'!F51="","",'Start Here-Common Inputs'!F51)</f>
        <v/>
      </c>
      <c r="F38" s="256"/>
      <c r="G38" s="326"/>
      <c r="H38" s="272"/>
      <c r="I38" s="326"/>
      <c r="J38" s="80"/>
      <c r="K38" s="290" t="str">
        <f t="shared" si="1"/>
        <v/>
      </c>
      <c r="L38" s="69"/>
    </row>
    <row r="39" spans="2:12" ht="18" customHeight="1" thickBot="1" x14ac:dyDescent="0.25">
      <c r="B39" s="47"/>
      <c r="C39" s="126" t="str">
        <f>IF('Start Here-Common Inputs'!D52="","",'Start Here-Common Inputs'!D52)</f>
        <v/>
      </c>
      <c r="D39" s="150"/>
      <c r="E39" s="263" t="str">
        <f>IF('Start Here-Common Inputs'!F52="","",'Start Here-Common Inputs'!F52)</f>
        <v/>
      </c>
      <c r="F39" s="256"/>
      <c r="G39" s="326"/>
      <c r="H39" s="272"/>
      <c r="I39" s="326"/>
      <c r="J39" s="80"/>
      <c r="K39" s="290" t="str">
        <f t="shared" si="1"/>
        <v/>
      </c>
      <c r="L39" s="69"/>
    </row>
    <row r="40" spans="2:12" ht="18" customHeight="1" thickBot="1" x14ac:dyDescent="0.25">
      <c r="B40" s="47"/>
      <c r="C40" s="126" t="str">
        <f>IF('Start Here-Common Inputs'!D53="","",'Start Here-Common Inputs'!D53)</f>
        <v/>
      </c>
      <c r="D40" s="150"/>
      <c r="E40" s="263" t="str">
        <f>IF('Start Here-Common Inputs'!F53="","",'Start Here-Common Inputs'!F53)</f>
        <v/>
      </c>
      <c r="F40" s="256"/>
      <c r="G40" s="326"/>
      <c r="H40" s="272"/>
      <c r="I40" s="326"/>
      <c r="J40" s="80"/>
      <c r="K40" s="290" t="str">
        <f t="shared" si="1"/>
        <v/>
      </c>
      <c r="L40" s="69"/>
    </row>
    <row r="41" spans="2:12" ht="18" customHeight="1" thickBot="1" x14ac:dyDescent="0.25">
      <c r="B41" s="47"/>
      <c r="C41" s="126" t="str">
        <f>IF('Start Here-Common Inputs'!D54="","",'Start Here-Common Inputs'!D54)</f>
        <v/>
      </c>
      <c r="D41" s="150"/>
      <c r="E41" s="263" t="str">
        <f>IF('Start Here-Common Inputs'!F54="","",'Start Here-Common Inputs'!F54)</f>
        <v/>
      </c>
      <c r="F41" s="256"/>
      <c r="G41" s="326"/>
      <c r="H41" s="272"/>
      <c r="I41" s="326"/>
      <c r="J41" s="80"/>
      <c r="K41" s="290" t="str">
        <f t="shared" si="1"/>
        <v/>
      </c>
      <c r="L41" s="69"/>
    </row>
    <row r="42" spans="2:12" ht="18" customHeight="1" thickBot="1" x14ac:dyDescent="0.25">
      <c r="B42" s="47"/>
      <c r="C42" s="126" t="str">
        <f>IF('Start Here-Common Inputs'!D55="","",'Start Here-Common Inputs'!D55)</f>
        <v/>
      </c>
      <c r="D42" s="150"/>
      <c r="E42" s="263" t="str">
        <f>IF('Start Here-Common Inputs'!F55="","",'Start Here-Common Inputs'!F55)</f>
        <v/>
      </c>
      <c r="F42" s="256"/>
      <c r="G42" s="326"/>
      <c r="H42" s="272"/>
      <c r="I42" s="326"/>
      <c r="J42" s="80"/>
      <c r="K42" s="290" t="str">
        <f t="shared" si="1"/>
        <v/>
      </c>
      <c r="L42" s="69"/>
    </row>
    <row r="43" spans="2:12" ht="18" customHeight="1" thickBot="1" x14ac:dyDescent="0.25">
      <c r="B43" s="47"/>
      <c r="C43" s="126" t="str">
        <f>IF('Start Here-Common Inputs'!D56="","",'Start Here-Common Inputs'!D56)</f>
        <v/>
      </c>
      <c r="D43" s="150"/>
      <c r="E43" s="263" t="str">
        <f>IF('Start Here-Common Inputs'!F56="","",'Start Here-Common Inputs'!F56)</f>
        <v/>
      </c>
      <c r="F43" s="256"/>
      <c r="G43" s="326"/>
      <c r="H43" s="272"/>
      <c r="I43" s="326"/>
      <c r="J43" s="80"/>
      <c r="K43" s="290" t="str">
        <f t="shared" si="1"/>
        <v/>
      </c>
      <c r="L43" s="69"/>
    </row>
    <row r="44" spans="2:12" ht="18" customHeight="1" thickBot="1" x14ac:dyDescent="0.25">
      <c r="B44" s="47"/>
      <c r="C44" s="126" t="str">
        <f>IF('Start Here-Common Inputs'!D57="","",'Start Here-Common Inputs'!D57)</f>
        <v/>
      </c>
      <c r="D44" s="150"/>
      <c r="E44" s="263" t="str">
        <f>IF('Start Here-Common Inputs'!F57="","",'Start Here-Common Inputs'!F57)</f>
        <v/>
      </c>
      <c r="F44" s="256"/>
      <c r="G44" s="326"/>
      <c r="H44" s="272"/>
      <c r="I44" s="326"/>
      <c r="J44" s="80"/>
      <c r="K44" s="290" t="str">
        <f t="shared" si="1"/>
        <v/>
      </c>
      <c r="L44" s="69"/>
    </row>
    <row r="45" spans="2:12" ht="18" customHeight="1" thickBot="1" x14ac:dyDescent="0.25">
      <c r="B45" s="47"/>
      <c r="C45" s="126" t="str">
        <f>IF('Start Here-Common Inputs'!D58="","",'Start Here-Common Inputs'!D58)</f>
        <v/>
      </c>
      <c r="D45" s="150"/>
      <c r="E45" s="263" t="str">
        <f>IF('Start Here-Common Inputs'!F58="","",'Start Here-Common Inputs'!F58)</f>
        <v/>
      </c>
      <c r="F45" s="256"/>
      <c r="G45" s="326"/>
      <c r="H45" s="272"/>
      <c r="I45" s="326"/>
      <c r="J45" s="80"/>
      <c r="K45" s="290" t="str">
        <f t="shared" si="1"/>
        <v/>
      </c>
      <c r="L45" s="69"/>
    </row>
    <row r="46" spans="2:12" ht="18" customHeight="1" thickBot="1" x14ac:dyDescent="0.25">
      <c r="B46" s="47"/>
      <c r="C46" s="126" t="str">
        <f>IF('Start Here-Common Inputs'!D59="","",'Start Here-Common Inputs'!D59)</f>
        <v/>
      </c>
      <c r="D46" s="150"/>
      <c r="E46" s="263" t="str">
        <f>IF('Start Here-Common Inputs'!F59="","",'Start Here-Common Inputs'!F59)</f>
        <v/>
      </c>
      <c r="F46" s="256"/>
      <c r="G46" s="326"/>
      <c r="H46" s="272"/>
      <c r="I46" s="326"/>
      <c r="J46" s="80"/>
      <c r="K46" s="290" t="str">
        <f t="shared" si="1"/>
        <v/>
      </c>
      <c r="L46" s="69"/>
    </row>
    <row r="47" spans="2:12" ht="18" customHeight="1" thickBot="1" x14ac:dyDescent="0.25">
      <c r="B47" s="47"/>
      <c r="C47" s="126" t="str">
        <f>IF('Start Here-Common Inputs'!D60="","",'Start Here-Common Inputs'!D60)</f>
        <v/>
      </c>
      <c r="D47" s="150"/>
      <c r="E47" s="263" t="str">
        <f>IF('Start Here-Common Inputs'!F60="","",'Start Here-Common Inputs'!F60)</f>
        <v/>
      </c>
      <c r="F47" s="256"/>
      <c r="G47" s="326"/>
      <c r="H47" s="272"/>
      <c r="I47" s="326"/>
      <c r="J47" s="80"/>
      <c r="K47" s="290" t="str">
        <f t="shared" si="1"/>
        <v/>
      </c>
      <c r="L47" s="69"/>
    </row>
    <row r="48" spans="2:12" ht="18" customHeight="1" thickBot="1" x14ac:dyDescent="0.25">
      <c r="B48" s="47"/>
      <c r="C48" s="126" t="str">
        <f>IF('Start Here-Common Inputs'!D61="","",'Start Here-Common Inputs'!D61)</f>
        <v/>
      </c>
      <c r="D48" s="150"/>
      <c r="E48" s="263" t="str">
        <f>IF('Start Here-Common Inputs'!F61="","",'Start Here-Common Inputs'!F61)</f>
        <v/>
      </c>
      <c r="F48" s="256"/>
      <c r="G48" s="326"/>
      <c r="H48" s="272"/>
      <c r="I48" s="326"/>
      <c r="J48" s="80"/>
      <c r="K48" s="290" t="str">
        <f t="shared" si="1"/>
        <v/>
      </c>
      <c r="L48" s="69"/>
    </row>
    <row r="49" spans="2:12" ht="18" customHeight="1" thickBot="1" x14ac:dyDescent="0.25">
      <c r="B49" s="47"/>
      <c r="C49" s="126" t="str">
        <f>IF('Start Here-Common Inputs'!D62="","",'Start Here-Common Inputs'!D62)</f>
        <v/>
      </c>
      <c r="D49" s="150"/>
      <c r="E49" s="263" t="str">
        <f>IF('Start Here-Common Inputs'!F62="","",'Start Here-Common Inputs'!F62)</f>
        <v/>
      </c>
      <c r="F49" s="256"/>
      <c r="G49" s="326"/>
      <c r="H49" s="272"/>
      <c r="I49" s="326"/>
      <c r="J49" s="80"/>
      <c r="K49" s="290" t="str">
        <f t="shared" si="1"/>
        <v/>
      </c>
      <c r="L49" s="69"/>
    </row>
    <row r="50" spans="2:12" ht="18" customHeight="1" thickBot="1" x14ac:dyDescent="0.25">
      <c r="B50" s="47"/>
      <c r="C50" s="126" t="str">
        <f>IF('Start Here-Common Inputs'!D63="","",'Start Here-Common Inputs'!D63)</f>
        <v/>
      </c>
      <c r="D50" s="150"/>
      <c r="E50" s="263" t="str">
        <f>IF('Start Here-Common Inputs'!F63="","",'Start Here-Common Inputs'!F63)</f>
        <v/>
      </c>
      <c r="F50" s="256"/>
      <c r="G50" s="326"/>
      <c r="H50" s="272"/>
      <c r="I50" s="326"/>
      <c r="J50" s="80"/>
      <c r="K50" s="290" t="str">
        <f t="shared" si="1"/>
        <v/>
      </c>
      <c r="L50" s="69"/>
    </row>
    <row r="51" spans="2:12" ht="18" customHeight="1" thickBot="1" x14ac:dyDescent="0.25">
      <c r="B51" s="47"/>
      <c r="C51" s="126" t="str">
        <f>IF('Start Here-Common Inputs'!D64="","",'Start Here-Common Inputs'!D64)</f>
        <v/>
      </c>
      <c r="D51" s="150"/>
      <c r="E51" s="263" t="str">
        <f>IF('Start Here-Common Inputs'!F64="","",'Start Here-Common Inputs'!F64)</f>
        <v/>
      </c>
      <c r="F51" s="256"/>
      <c r="G51" s="326"/>
      <c r="H51" s="272"/>
      <c r="I51" s="326"/>
      <c r="J51" s="80"/>
      <c r="K51" s="290" t="str">
        <f t="shared" si="1"/>
        <v/>
      </c>
      <c r="L51" s="69"/>
    </row>
    <row r="52" spans="2:12" ht="18" customHeight="1" thickBot="1" x14ac:dyDescent="0.25">
      <c r="B52" s="47"/>
      <c r="C52" s="126" t="str">
        <f>IF('Start Here-Common Inputs'!D65="","",'Start Here-Common Inputs'!D65)</f>
        <v/>
      </c>
      <c r="D52" s="150"/>
      <c r="E52" s="263" t="str">
        <f>IF('Start Here-Common Inputs'!F65="","",'Start Here-Common Inputs'!F65)</f>
        <v/>
      </c>
      <c r="F52" s="256"/>
      <c r="G52" s="326"/>
      <c r="H52" s="272"/>
      <c r="I52" s="326"/>
      <c r="J52" s="80"/>
      <c r="K52" s="290" t="str">
        <f t="shared" si="1"/>
        <v/>
      </c>
      <c r="L52" s="69"/>
    </row>
    <row r="53" spans="2:12" ht="18" customHeight="1" thickBot="1" x14ac:dyDescent="0.25">
      <c r="B53" s="47"/>
      <c r="C53" s="126" t="str">
        <f>IF('Start Here-Common Inputs'!D66="","",'Start Here-Common Inputs'!D66)</f>
        <v/>
      </c>
      <c r="D53" s="150"/>
      <c r="E53" s="263" t="str">
        <f>IF('Start Here-Common Inputs'!F66="","",'Start Here-Common Inputs'!F66)</f>
        <v/>
      </c>
      <c r="F53" s="256"/>
      <c r="G53" s="326"/>
      <c r="H53" s="272"/>
      <c r="I53" s="326"/>
      <c r="J53" s="80"/>
      <c r="K53" s="290" t="str">
        <f t="shared" si="1"/>
        <v/>
      </c>
      <c r="L53" s="69"/>
    </row>
    <row r="54" spans="2:12" ht="18" customHeight="1" thickBot="1" x14ac:dyDescent="0.25">
      <c r="B54" s="47"/>
      <c r="C54" s="126" t="str">
        <f>IF('Start Here-Common Inputs'!D67="","",'Start Here-Common Inputs'!D67)</f>
        <v/>
      </c>
      <c r="D54" s="150"/>
      <c r="E54" s="263" t="str">
        <f>IF('Start Here-Common Inputs'!F67="","",'Start Here-Common Inputs'!F67)</f>
        <v/>
      </c>
      <c r="F54" s="256"/>
      <c r="G54" s="326"/>
      <c r="H54" s="272"/>
      <c r="I54" s="326"/>
      <c r="J54" s="80"/>
      <c r="K54" s="290" t="str">
        <f t="shared" si="1"/>
        <v/>
      </c>
      <c r="L54" s="69"/>
    </row>
    <row r="55" spans="2:12" ht="18" customHeight="1" thickBot="1" x14ac:dyDescent="0.25">
      <c r="B55" s="47"/>
      <c r="C55" s="126" t="str">
        <f>IF('Start Here-Common Inputs'!D68="","",'Start Here-Common Inputs'!D68)</f>
        <v/>
      </c>
      <c r="D55" s="150"/>
      <c r="E55" s="263" t="str">
        <f>IF('Start Here-Common Inputs'!F68="","",'Start Here-Common Inputs'!F68)</f>
        <v/>
      </c>
      <c r="F55" s="256"/>
      <c r="G55" s="326"/>
      <c r="H55" s="272"/>
      <c r="I55" s="326"/>
      <c r="J55" s="80"/>
      <c r="K55" s="290" t="str">
        <f t="shared" si="1"/>
        <v/>
      </c>
      <c r="L55" s="69"/>
    </row>
    <row r="56" spans="2:12" ht="18" customHeight="1" thickBot="1" x14ac:dyDescent="0.25">
      <c r="B56" s="47"/>
      <c r="C56" s="126" t="str">
        <f>IF('Start Here-Common Inputs'!D69="","",'Start Here-Common Inputs'!D69)</f>
        <v/>
      </c>
      <c r="D56" s="150"/>
      <c r="E56" s="263" t="str">
        <f>IF('Start Here-Common Inputs'!F69="","",'Start Here-Common Inputs'!F69)</f>
        <v/>
      </c>
      <c r="F56" s="256"/>
      <c r="G56" s="326"/>
      <c r="H56" s="272"/>
      <c r="I56" s="326"/>
      <c r="J56" s="80"/>
      <c r="K56" s="290" t="str">
        <f t="shared" si="1"/>
        <v/>
      </c>
      <c r="L56" s="69"/>
    </row>
    <row r="57" spans="2:12" ht="18" customHeight="1" thickBot="1" x14ac:dyDescent="0.25">
      <c r="B57" s="47"/>
      <c r="C57" s="126" t="str">
        <f>IF('Start Here-Common Inputs'!D70="","",'Start Here-Common Inputs'!D70)</f>
        <v/>
      </c>
      <c r="D57" s="150"/>
      <c r="E57" s="263" t="str">
        <f>IF('Start Here-Common Inputs'!F70="","",'Start Here-Common Inputs'!F70)</f>
        <v/>
      </c>
      <c r="F57" s="256"/>
      <c r="G57" s="326"/>
      <c r="H57" s="272"/>
      <c r="I57" s="326"/>
      <c r="J57" s="80"/>
      <c r="K57" s="290" t="str">
        <f t="shared" si="1"/>
        <v/>
      </c>
      <c r="L57" s="69"/>
    </row>
    <row r="58" spans="2:12" ht="18" customHeight="1" thickBot="1" x14ac:dyDescent="0.25">
      <c r="B58" s="47"/>
      <c r="C58" s="126" t="str">
        <f>IF('Start Here-Common Inputs'!D71="","",'Start Here-Common Inputs'!D71)</f>
        <v/>
      </c>
      <c r="D58" s="150"/>
      <c r="E58" s="263" t="str">
        <f>IF('Start Here-Common Inputs'!F71="","",'Start Here-Common Inputs'!F71)</f>
        <v/>
      </c>
      <c r="F58" s="256"/>
      <c r="G58" s="326"/>
      <c r="H58" s="272"/>
      <c r="I58" s="326"/>
      <c r="J58" s="80"/>
      <c r="K58" s="290" t="str">
        <f t="shared" si="1"/>
        <v/>
      </c>
      <c r="L58" s="69"/>
    </row>
    <row r="59" spans="2:12" ht="18" customHeight="1" thickBot="1" x14ac:dyDescent="0.25">
      <c r="B59" s="47"/>
      <c r="C59" s="126" t="str">
        <f>IF('Start Here-Common Inputs'!D72="","",'Start Here-Common Inputs'!D72)</f>
        <v/>
      </c>
      <c r="D59" s="150"/>
      <c r="E59" s="263" t="str">
        <f>IF('Start Here-Common Inputs'!F72="","",'Start Here-Common Inputs'!F72)</f>
        <v/>
      </c>
      <c r="F59" s="256"/>
      <c r="G59" s="326"/>
      <c r="H59" s="272"/>
      <c r="I59" s="326"/>
      <c r="J59" s="80"/>
      <c r="K59" s="290" t="str">
        <f t="shared" si="1"/>
        <v/>
      </c>
      <c r="L59" s="69"/>
    </row>
    <row r="60" spans="2:12" ht="18" customHeight="1" thickBot="1" x14ac:dyDescent="0.25">
      <c r="B60" s="47"/>
      <c r="C60" s="126" t="str">
        <f>IF('Start Here-Common Inputs'!D73="","",'Start Here-Common Inputs'!D73)</f>
        <v/>
      </c>
      <c r="D60" s="150"/>
      <c r="E60" s="263" t="str">
        <f>IF('Start Here-Common Inputs'!F73="","",'Start Here-Common Inputs'!F73)</f>
        <v/>
      </c>
      <c r="F60" s="256"/>
      <c r="G60" s="326"/>
      <c r="H60" s="272"/>
      <c r="I60" s="326"/>
      <c r="J60" s="80"/>
      <c r="K60" s="290" t="str">
        <f t="shared" si="1"/>
        <v/>
      </c>
      <c r="L60" s="69"/>
    </row>
    <row r="61" spans="2:12" ht="13.5" thickBot="1" x14ac:dyDescent="0.25">
      <c r="B61" s="109"/>
      <c r="C61" s="89"/>
      <c r="D61" s="89"/>
      <c r="E61" s="89"/>
      <c r="F61" s="89"/>
      <c r="G61" s="89"/>
      <c r="H61" s="89"/>
      <c r="I61" s="89"/>
      <c r="J61" s="193"/>
      <c r="K61" s="89"/>
      <c r="L61" s="91"/>
    </row>
  </sheetData>
  <sheetProtection password="CAB7" sheet="1" objects="1" scenarios="1" selectLockedCells="1"/>
  <mergeCells count="5">
    <mergeCell ref="K8:K9"/>
    <mergeCell ref="G8:I8"/>
    <mergeCell ref="E4:K4"/>
    <mergeCell ref="E2:K2"/>
    <mergeCell ref="G7:I7"/>
  </mergeCells>
  <conditionalFormatting sqref="F11:F60 K11:K60">
    <cfRule type="containsText" dxfId="13" priority="6" operator="containsText" text="Missing">
      <formula>NOT(ISERROR(SEARCH("Missing",F11)))</formula>
    </cfRule>
  </conditionalFormatting>
  <conditionalFormatting sqref="K11">
    <cfRule type="containsText" dxfId="12" priority="5" operator="containsText" text="Missing">
      <formula>NOT(ISERROR(SEARCH("Missing",K11)))</formula>
    </cfRule>
  </conditionalFormatting>
  <conditionalFormatting sqref="K11:K60">
    <cfRule type="containsText" dxfId="11" priority="4" operator="containsText" text="Missing">
      <formula>NOT(ISERROR(SEARCH("Missing",K11)))</formula>
    </cfRule>
  </conditionalFormatting>
  <conditionalFormatting sqref="K11">
    <cfRule type="containsText" dxfId="10" priority="3" operator="containsText" text="Missing">
      <formula>NOT(ISERROR(SEARCH("Missing",K11)))</formula>
    </cfRule>
  </conditionalFormatting>
  <conditionalFormatting sqref="K11:K60">
    <cfRule type="containsText" dxfId="9" priority="2" operator="containsText" text="Missing">
      <formula>NOT(ISERROR(SEARCH("Missing",K11)))</formula>
    </cfRule>
  </conditionalFormatting>
  <conditionalFormatting sqref="K11:K60">
    <cfRule type="containsText" dxfId="8" priority="1" operator="containsText" text="Missing">
      <formula>NOT(ISERROR(SEARCH("Missing",K11)))</formula>
    </cfRule>
  </conditionalFormatting>
  <dataValidations count="1">
    <dataValidation type="date" operator="greaterThan" allowBlank="1" showInputMessage="1" showErrorMessage="1" error="A valid date must be entered.  (mm/dd/yyyy)" sqref="G11:G60 I11:I60">
      <formula1>18264</formula1>
    </dataValidation>
  </dataValidations>
  <pageMargins left="0.25" right="0.25" top="0.25" bottom="0.5" header="0.25" footer="0.25"/>
  <pageSetup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2"/>
  <sheetViews>
    <sheetView showGridLines="0" zoomScale="90" zoomScaleNormal="90" workbookViewId="0">
      <selection activeCell="D7" sqref="D7:E7"/>
    </sheetView>
  </sheetViews>
  <sheetFormatPr defaultRowHeight="11.25" x14ac:dyDescent="0.2"/>
  <cols>
    <col min="1" max="1" width="1.33203125" style="51" customWidth="1"/>
    <col min="2" max="2" width="23.5" style="51" customWidth="1"/>
    <col min="3" max="3" width="1.83203125" style="51" customWidth="1"/>
    <col min="4" max="4" width="15.1640625" style="51" customWidth="1"/>
    <col min="5" max="5" width="82.83203125" style="51" customWidth="1"/>
    <col min="6" max="6" width="0.83203125" style="51" customWidth="1"/>
    <col min="7" max="7" width="6.6640625" style="186" customWidth="1"/>
    <col min="8" max="8" width="47.1640625" style="186" customWidth="1"/>
    <col min="9" max="9" width="30" style="186" customWidth="1"/>
    <col min="10" max="10" width="14.1640625" style="186" customWidth="1"/>
    <col min="11" max="16" width="9.33203125" style="186"/>
    <col min="17" max="17" width="9.33203125" style="104"/>
    <col min="18" max="26" width="9.33203125" style="51"/>
    <col min="27" max="16384" width="9.33203125" style="24"/>
  </cols>
  <sheetData>
    <row r="1" spans="1:26" ht="8.25" customHeight="1" x14ac:dyDescent="0.2"/>
    <row r="2" spans="1:26" ht="45" customHeight="1" x14ac:dyDescent="0.2">
      <c r="B2" s="197" t="s">
        <v>31</v>
      </c>
      <c r="C2" s="442" t="s">
        <v>105</v>
      </c>
      <c r="D2" s="443"/>
      <c r="E2" s="443"/>
    </row>
    <row r="3" spans="1:26" s="28" customFormat="1" ht="8.25" customHeight="1" thickBot="1" x14ac:dyDescent="0.25">
      <c r="A3" s="25"/>
      <c r="B3" s="25"/>
      <c r="C3" s="26"/>
      <c r="D3" s="26"/>
      <c r="E3" s="26"/>
      <c r="F3" s="26"/>
      <c r="G3" s="227"/>
      <c r="H3" s="227"/>
      <c r="I3" s="227"/>
      <c r="J3" s="227"/>
      <c r="K3" s="227"/>
      <c r="L3" s="227"/>
      <c r="M3" s="227"/>
      <c r="N3" s="227"/>
      <c r="O3" s="227"/>
      <c r="P3" s="227"/>
      <c r="Q3" s="104"/>
      <c r="R3" s="25"/>
      <c r="S3" s="25"/>
      <c r="T3" s="25"/>
      <c r="U3" s="25"/>
      <c r="V3" s="25"/>
      <c r="W3" s="25"/>
      <c r="X3" s="25"/>
      <c r="Y3" s="25"/>
      <c r="Z3" s="25"/>
    </row>
    <row r="4" spans="1:26" s="28" customFormat="1" ht="80.25" customHeight="1" x14ac:dyDescent="0.2">
      <c r="A4" s="25"/>
      <c r="B4" s="25"/>
      <c r="C4" s="29"/>
      <c r="D4" s="435" t="s">
        <v>151</v>
      </c>
      <c r="E4" s="448"/>
      <c r="F4" s="26"/>
      <c r="G4" s="227"/>
      <c r="H4" s="186"/>
      <c r="I4" s="186"/>
      <c r="J4" s="186"/>
      <c r="K4" s="186"/>
      <c r="L4" s="186"/>
      <c r="M4" s="186"/>
      <c r="N4" s="186"/>
      <c r="O4" s="186"/>
      <c r="P4" s="186"/>
      <c r="Q4" s="104"/>
      <c r="R4" s="25"/>
      <c r="S4" s="25"/>
      <c r="T4" s="25"/>
      <c r="U4" s="25"/>
      <c r="V4" s="25"/>
      <c r="W4" s="25"/>
      <c r="X4" s="25"/>
      <c r="Y4" s="25"/>
      <c r="Z4" s="25"/>
    </row>
    <row r="5" spans="1:26" s="28" customFormat="1" ht="15" customHeight="1" thickBot="1" x14ac:dyDescent="0.25">
      <c r="A5" s="25"/>
      <c r="B5" s="25"/>
      <c r="C5" s="35"/>
      <c r="D5" s="36"/>
      <c r="E5" s="37"/>
      <c r="F5" s="26"/>
      <c r="G5" s="227"/>
      <c r="H5" s="186"/>
      <c r="I5" s="186"/>
      <c r="J5" s="186"/>
      <c r="K5" s="186"/>
      <c r="L5" s="186"/>
      <c r="M5" s="186"/>
      <c r="N5" s="186"/>
      <c r="O5" s="186"/>
      <c r="P5" s="186"/>
      <c r="Q5" s="104"/>
      <c r="R5" s="25"/>
      <c r="S5" s="25"/>
      <c r="T5" s="25"/>
      <c r="U5" s="25"/>
      <c r="V5" s="25"/>
      <c r="W5" s="25"/>
      <c r="X5" s="25"/>
      <c r="Y5" s="25"/>
      <c r="Z5" s="25"/>
    </row>
    <row r="6" spans="1:26" s="28" customFormat="1" ht="8.25" customHeight="1" thickBot="1" x14ac:dyDescent="0.25">
      <c r="A6" s="25"/>
      <c r="B6" s="25"/>
      <c r="C6" s="26"/>
      <c r="D6" s="26"/>
      <c r="E6" s="26"/>
      <c r="F6" s="26"/>
      <c r="G6" s="227"/>
      <c r="H6" s="227"/>
      <c r="I6" s="227"/>
      <c r="J6" s="227"/>
      <c r="K6" s="227"/>
      <c r="L6" s="227"/>
      <c r="M6" s="227"/>
      <c r="N6" s="227"/>
      <c r="O6" s="227"/>
      <c r="P6" s="227"/>
      <c r="Q6" s="104"/>
      <c r="R6" s="25"/>
      <c r="S6" s="25"/>
      <c r="T6" s="25"/>
      <c r="U6" s="25"/>
      <c r="V6" s="25"/>
      <c r="W6" s="25"/>
      <c r="X6" s="25"/>
      <c r="Y6" s="25"/>
      <c r="Z6" s="25"/>
    </row>
    <row r="7" spans="1:26" s="28" customFormat="1" ht="87" customHeight="1" x14ac:dyDescent="0.2">
      <c r="A7" s="25"/>
      <c r="B7" s="25"/>
      <c r="C7" s="29"/>
      <c r="D7" s="435" t="s">
        <v>150</v>
      </c>
      <c r="E7" s="448"/>
      <c r="F7" s="26"/>
      <c r="G7" s="227"/>
      <c r="H7" s="186"/>
      <c r="I7" s="186"/>
      <c r="J7" s="186"/>
      <c r="K7" s="104"/>
      <c r="L7" s="104"/>
      <c r="M7" s="292"/>
      <c r="N7" s="292"/>
      <c r="O7" s="186"/>
      <c r="P7" s="186"/>
      <c r="Q7" s="104"/>
      <c r="R7" s="25"/>
      <c r="S7" s="25"/>
      <c r="T7" s="25"/>
      <c r="U7" s="25"/>
      <c r="V7" s="25"/>
      <c r="W7" s="25"/>
      <c r="X7" s="25"/>
      <c r="Y7" s="25"/>
      <c r="Z7" s="25"/>
    </row>
    <row r="8" spans="1:26" s="28" customFormat="1" ht="5.25" customHeight="1" x14ac:dyDescent="0.2">
      <c r="A8" s="25"/>
      <c r="B8" s="25"/>
      <c r="C8" s="33" t="s">
        <v>9</v>
      </c>
      <c r="D8" s="465"/>
      <c r="E8" s="466"/>
      <c r="F8" s="26"/>
      <c r="G8" s="227"/>
      <c r="H8" s="186"/>
      <c r="I8" s="186"/>
      <c r="J8" s="186"/>
      <c r="K8" s="104"/>
      <c r="L8" s="104"/>
      <c r="M8" s="292"/>
      <c r="N8" s="292"/>
      <c r="O8" s="186"/>
      <c r="P8" s="186"/>
      <c r="Q8" s="104"/>
      <c r="R8" s="25"/>
      <c r="S8" s="25"/>
      <c r="T8" s="25"/>
      <c r="U8" s="25"/>
      <c r="V8" s="25"/>
      <c r="W8" s="25"/>
      <c r="X8" s="25"/>
      <c r="Y8" s="25"/>
      <c r="Z8" s="25"/>
    </row>
    <row r="9" spans="1:26" s="28" customFormat="1" ht="15" customHeight="1" thickBot="1" x14ac:dyDescent="0.25">
      <c r="A9" s="25"/>
      <c r="B9" s="25"/>
      <c r="C9" s="35"/>
      <c r="D9" s="36"/>
      <c r="E9" s="37"/>
      <c r="F9" s="26"/>
      <c r="G9" s="227"/>
      <c r="H9" s="186"/>
      <c r="I9" s="186"/>
      <c r="J9" s="186"/>
      <c r="K9" s="104"/>
      <c r="L9" s="104"/>
      <c r="M9" s="292"/>
      <c r="N9" s="292"/>
      <c r="O9" s="186"/>
      <c r="P9" s="186"/>
      <c r="Q9" s="104"/>
      <c r="R9" s="25"/>
      <c r="S9" s="25"/>
      <c r="T9" s="25"/>
      <c r="U9" s="25"/>
      <c r="V9" s="25"/>
      <c r="W9" s="25"/>
      <c r="X9" s="25"/>
      <c r="Y9" s="25"/>
      <c r="Z9" s="25"/>
    </row>
    <row r="10" spans="1:26" s="28" customFormat="1" ht="8.25" customHeight="1" thickBot="1" x14ac:dyDescent="0.25">
      <c r="A10" s="25"/>
      <c r="B10" s="25"/>
      <c r="C10" s="26"/>
      <c r="D10" s="26"/>
      <c r="E10" s="26"/>
      <c r="F10" s="26"/>
      <c r="G10" s="227"/>
      <c r="H10" s="186"/>
      <c r="I10" s="186"/>
      <c r="J10" s="186"/>
      <c r="K10" s="104"/>
      <c r="L10" s="104"/>
      <c r="M10" s="292"/>
      <c r="N10" s="292"/>
      <c r="O10" s="186"/>
      <c r="P10" s="186"/>
      <c r="Q10" s="104"/>
      <c r="R10" s="25"/>
      <c r="S10" s="25"/>
      <c r="T10" s="25"/>
      <c r="U10" s="25"/>
      <c r="V10" s="25"/>
      <c r="W10" s="25"/>
      <c r="X10" s="25"/>
      <c r="Y10" s="25"/>
      <c r="Z10" s="25"/>
    </row>
    <row r="11" spans="1:26" s="28" customFormat="1" ht="15" customHeight="1" x14ac:dyDescent="0.2">
      <c r="A11" s="25"/>
      <c r="B11" s="25"/>
      <c r="C11" s="451"/>
      <c r="D11" s="431"/>
      <c r="E11" s="432"/>
      <c r="F11" s="26"/>
      <c r="G11" s="227"/>
      <c r="H11" s="224"/>
      <c r="I11" s="233"/>
      <c r="J11" s="233"/>
      <c r="K11" s="104"/>
      <c r="L11" s="104"/>
      <c r="M11" s="292"/>
      <c r="N11" s="292"/>
      <c r="O11" s="186"/>
      <c r="P11" s="186"/>
      <c r="Q11" s="104"/>
      <c r="R11" s="25"/>
      <c r="S11" s="25"/>
      <c r="T11" s="25"/>
      <c r="U11" s="25"/>
      <c r="V11" s="25"/>
      <c r="W11" s="25"/>
      <c r="X11" s="25"/>
      <c r="Y11" s="25"/>
      <c r="Z11" s="25"/>
    </row>
    <row r="12" spans="1:26" s="28" customFormat="1" ht="15" customHeight="1" x14ac:dyDescent="0.2">
      <c r="A12" s="25"/>
      <c r="B12" s="25"/>
      <c r="C12" s="42"/>
      <c r="D12" s="43"/>
      <c r="E12" s="357" t="s">
        <v>179</v>
      </c>
      <c r="F12" s="26"/>
      <c r="G12" s="227"/>
      <c r="H12" s="233" t="s">
        <v>30</v>
      </c>
      <c r="I12" s="401" t="e">
        <f>AVERAGE('M7 - Input'!K11:K60)</f>
        <v>#DIV/0!</v>
      </c>
      <c r="J12" s="230">
        <f>COUNTA('M7 - Input'!C11:C60)-COUNTIF('M7 - Input'!C11:C60,"")</f>
        <v>0</v>
      </c>
      <c r="K12" s="104"/>
      <c r="L12" s="104"/>
      <c r="M12" s="292"/>
      <c r="N12" s="292"/>
      <c r="O12" s="186"/>
      <c r="P12" s="186"/>
      <c r="Q12" s="104"/>
      <c r="R12" s="25"/>
      <c r="S12" s="25"/>
      <c r="T12" s="25"/>
      <c r="U12" s="25"/>
      <c r="V12" s="25"/>
      <c r="W12" s="25"/>
      <c r="X12" s="25"/>
      <c r="Y12" s="25"/>
      <c r="Z12" s="25"/>
    </row>
    <row r="13" spans="1:26" s="28" customFormat="1" ht="15" customHeight="1" x14ac:dyDescent="0.2">
      <c r="A13" s="25"/>
      <c r="B13" s="25"/>
      <c r="C13" s="42"/>
      <c r="D13" s="43"/>
      <c r="E13" s="358" t="s">
        <v>219</v>
      </c>
      <c r="F13" s="26"/>
      <c r="G13" s="227"/>
      <c r="H13" s="382" t="s">
        <v>93</v>
      </c>
      <c r="I13" s="402" t="str">
        <f>IF(SUMIF('M7 - Input'!$E$11:$E$60,"Success",'M7 - Input'!$K$11:$K$60)=0,"",SUMIF('M7 - Input'!$E$11:$E$60,"Success",'M7 - Input'!$K$11:$K$60)/COUNTIF('M7 - Input'!$E$11:$E$60,"Success"))</f>
        <v/>
      </c>
      <c r="J13" s="230">
        <f>COUNTIF('M7 - Input'!$E$11:$E$60,"Success")</f>
        <v>0</v>
      </c>
      <c r="K13" s="104"/>
      <c r="L13" s="104"/>
      <c r="M13" s="292"/>
      <c r="N13" s="292"/>
      <c r="O13" s="186"/>
      <c r="P13" s="186"/>
      <c r="Q13" s="104"/>
      <c r="R13" s="25"/>
      <c r="S13" s="25"/>
      <c r="T13" s="25"/>
      <c r="U13" s="25"/>
      <c r="V13" s="25"/>
      <c r="W13" s="25"/>
      <c r="X13" s="25"/>
      <c r="Y13" s="25"/>
      <c r="Z13" s="25"/>
    </row>
    <row r="14" spans="1:26" s="28" customFormat="1" ht="15" customHeight="1" x14ac:dyDescent="0.2">
      <c r="A14" s="25"/>
      <c r="B14" s="25"/>
      <c r="C14" s="42"/>
      <c r="D14" s="43"/>
      <c r="E14" s="286"/>
      <c r="F14" s="26"/>
      <c r="G14" s="227"/>
      <c r="H14" s="382" t="s">
        <v>94</v>
      </c>
      <c r="I14" s="402" t="str">
        <f>IF(SUMIF('M7 - Input'!$E$11:$E$60,"Withdrew While in Compliance",'M7 - Input'!$K$11:$K$60)=0,"",SUMIF('M7 - Input'!$E$11:$E$60,"Withdrew While in Compliance",'M7 - Input'!$K$11:$K$60)/COUNTIF('M7 - Input'!$E$11:$E$60,"Withdrew While in Compliance"))</f>
        <v/>
      </c>
      <c r="J14" s="230">
        <f>COUNTIF('M7 - Input'!$E$11:$E$60,"Withdrew While In Compliance")</f>
        <v>0</v>
      </c>
      <c r="K14" s="104"/>
      <c r="L14" s="104"/>
      <c r="M14" s="292"/>
      <c r="N14" s="292"/>
      <c r="O14" s="186"/>
      <c r="P14" s="186"/>
      <c r="Q14" s="104"/>
      <c r="R14" s="25"/>
      <c r="S14" s="25"/>
      <c r="T14" s="25"/>
      <c r="U14" s="25"/>
      <c r="V14" s="25"/>
      <c r="W14" s="25"/>
      <c r="X14" s="25"/>
      <c r="Y14" s="25"/>
      <c r="Z14" s="25"/>
    </row>
    <row r="15" spans="1:26" s="28" customFormat="1" ht="15" customHeight="1" x14ac:dyDescent="0.2">
      <c r="A15" s="25"/>
      <c r="B15" s="25"/>
      <c r="C15" s="42"/>
      <c r="D15" s="43"/>
      <c r="E15" s="354">
        <f>COUNTA('M7 - Input'!C11:C60)-COUNTIF('M7 - Input'!C11:C60,"")</f>
        <v>0</v>
      </c>
      <c r="F15" s="26"/>
      <c r="G15" s="227"/>
      <c r="H15" s="382" t="s">
        <v>8</v>
      </c>
      <c r="I15" s="402" t="str">
        <f>IF(SUMIF('M7 - Input'!$E$11:$E$60,"Discharged",'M7 - Input'!$K$11:$K$60)=0,"",SUMIF('M7 - Input'!$E$11:$E$60,"Discharged",'M7 - Input'!$K$11:$K$60)/COUNTIF('M7 - Input'!$E$11:$E$60,"Discharged"))</f>
        <v/>
      </c>
      <c r="J15" s="230">
        <f>COUNTIF('M7 - Input'!$E$11:$E$60,"Discharged")</f>
        <v>0</v>
      </c>
      <c r="K15" s="104"/>
      <c r="L15" s="104"/>
      <c r="M15" s="292"/>
      <c r="N15" s="292"/>
      <c r="O15" s="186"/>
      <c r="P15" s="186"/>
      <c r="Q15" s="104"/>
      <c r="R15" s="25"/>
      <c r="S15" s="25"/>
      <c r="T15" s="25"/>
      <c r="U15" s="25"/>
      <c r="V15" s="25"/>
      <c r="W15" s="25"/>
      <c r="X15" s="25"/>
      <c r="Y15" s="25"/>
      <c r="Z15" s="25"/>
    </row>
    <row r="16" spans="1:26" s="28" customFormat="1" ht="15" customHeight="1" x14ac:dyDescent="0.2">
      <c r="A16" s="25"/>
      <c r="B16" s="25"/>
      <c r="C16" s="42"/>
      <c r="D16" s="43"/>
      <c r="E16" s="275"/>
      <c r="F16" s="26"/>
      <c r="G16" s="227"/>
      <c r="H16" s="258" t="s">
        <v>95</v>
      </c>
      <c r="I16" s="402" t="str">
        <f>IF(SUMIF('M7 - Input'!$E$11:$E$60,"Transferred to Another Treatment",'M7 - Input'!$K$11:$K$60)=0,"",SUMIF('M7 - Input'!$E$11:$E$60,"Transferred to Another Treatment",'M7 - Input'!$K$11:$K$60)/COUNTIF('M7 - Input'!$E$11:$E$60,"Transferred to Another Treatment"))</f>
        <v/>
      </c>
      <c r="J16" s="230">
        <f>COUNTIF('M7 - Input'!$E$11:$E$60,"Transferred to Another Treatment")</f>
        <v>0</v>
      </c>
      <c r="K16" s="104"/>
      <c r="L16" s="104"/>
      <c r="M16" s="292"/>
      <c r="N16" s="292"/>
      <c r="O16" s="186"/>
      <c r="P16" s="186"/>
      <c r="Q16" s="104"/>
      <c r="R16" s="25"/>
      <c r="S16" s="25"/>
      <c r="T16" s="25"/>
      <c r="U16" s="25"/>
      <c r="V16" s="25"/>
      <c r="W16" s="25"/>
      <c r="X16" s="25"/>
      <c r="Y16" s="25"/>
      <c r="Z16" s="25"/>
    </row>
    <row r="17" spans="1:26" s="28" customFormat="1" ht="15" customHeight="1" x14ac:dyDescent="0.2">
      <c r="A17" s="25"/>
      <c r="B17" s="25"/>
      <c r="C17" s="45"/>
      <c r="D17" s="46"/>
      <c r="E17" s="286">
        <f>COUNTIF('M7 - Input'!$E$11:$E$60,"Success")</f>
        <v>0</v>
      </c>
      <c r="F17" s="26"/>
      <c r="G17" s="227"/>
      <c r="H17" s="258" t="s">
        <v>185</v>
      </c>
      <c r="I17" s="402" t="str">
        <f>IF(SUMIF('M7 - Input'!$E$11:$E$60,"Failed to Complete/Terminated",'M7 - Input'!$K$11:$K$60)=0,"",SUMIF('M7 - Input'!$E$11:$E$60,"Failed to Complete/Terminated",'M7 - Input'!$K$11:$K$60)/COUNTIF('M7 - Input'!$E$11:$E$60,"Failed to Complete/Terminated"))</f>
        <v/>
      </c>
      <c r="J17" s="230">
        <f>COUNTIF('M7 - Input'!$E$11:$E$60,"Failed to Complete/Terminated")</f>
        <v>0</v>
      </c>
      <c r="K17" s="104"/>
      <c r="L17" s="104"/>
      <c r="M17" s="292"/>
      <c r="N17" s="292"/>
      <c r="O17" s="186"/>
      <c r="P17" s="186"/>
      <c r="Q17" s="104"/>
      <c r="R17" s="25"/>
      <c r="S17" s="25"/>
      <c r="T17" s="25"/>
      <c r="U17" s="25"/>
      <c r="V17" s="25"/>
      <c r="W17" s="25"/>
      <c r="X17" s="25"/>
      <c r="Y17" s="25"/>
      <c r="Z17" s="25"/>
    </row>
    <row r="18" spans="1:26" s="28" customFormat="1" ht="15" customHeight="1" x14ac:dyDescent="0.2">
      <c r="A18" s="25"/>
      <c r="B18" s="25"/>
      <c r="C18" s="45"/>
      <c r="D18" s="46"/>
      <c r="E18" s="286"/>
      <c r="F18" s="26"/>
      <c r="G18" s="227"/>
      <c r="H18" s="186"/>
      <c r="I18" s="186"/>
      <c r="J18" s="186"/>
      <c r="K18" s="104"/>
      <c r="L18" s="104"/>
      <c r="M18" s="292"/>
      <c r="N18" s="292"/>
      <c r="O18" s="186"/>
      <c r="P18" s="186"/>
      <c r="Q18" s="104"/>
      <c r="R18" s="25"/>
      <c r="S18" s="25"/>
      <c r="T18" s="25"/>
      <c r="U18" s="25"/>
      <c r="V18" s="25"/>
      <c r="W18" s="25"/>
      <c r="X18" s="25"/>
      <c r="Y18" s="25"/>
      <c r="Z18" s="25"/>
    </row>
    <row r="19" spans="1:26" s="28" customFormat="1" ht="15" customHeight="1" x14ac:dyDescent="0.2">
      <c r="A19" s="25"/>
      <c r="B19" s="25"/>
      <c r="C19" s="45"/>
      <c r="D19" s="46"/>
      <c r="E19" s="286">
        <f>COUNTIF('M7 - Input'!$E$11:$E$60,"Withdrew While In Compliance")</f>
        <v>0</v>
      </c>
      <c r="F19" s="26"/>
      <c r="G19" s="227"/>
      <c r="H19" s="186"/>
      <c r="I19" s="186"/>
      <c r="J19" s="186"/>
      <c r="K19" s="104"/>
      <c r="L19" s="104"/>
      <c r="M19" s="292"/>
      <c r="N19" s="292"/>
      <c r="O19" s="186"/>
      <c r="P19" s="186"/>
      <c r="Q19" s="104"/>
      <c r="R19" s="25"/>
      <c r="S19" s="25"/>
      <c r="T19" s="25"/>
      <c r="U19" s="25"/>
      <c r="V19" s="25"/>
      <c r="W19" s="25"/>
      <c r="X19" s="25"/>
      <c r="Y19" s="25"/>
      <c r="Z19" s="25"/>
    </row>
    <row r="20" spans="1:26" s="28" customFormat="1" ht="15" customHeight="1" x14ac:dyDescent="0.2">
      <c r="A20" s="25"/>
      <c r="B20" s="25"/>
      <c r="C20" s="45"/>
      <c r="D20" s="46"/>
      <c r="E20" s="286"/>
      <c r="F20" s="26"/>
      <c r="G20" s="227"/>
      <c r="H20" s="186"/>
      <c r="I20" s="186"/>
      <c r="J20" s="186"/>
      <c r="K20" s="104"/>
      <c r="L20" s="104"/>
      <c r="M20" s="292"/>
      <c r="N20" s="292"/>
      <c r="O20" s="186"/>
      <c r="P20" s="186"/>
      <c r="Q20" s="104"/>
      <c r="R20" s="25"/>
      <c r="S20" s="25"/>
      <c r="T20" s="25"/>
      <c r="U20" s="25"/>
      <c r="V20" s="25"/>
      <c r="W20" s="25"/>
      <c r="X20" s="25"/>
      <c r="Y20" s="25"/>
      <c r="Z20" s="25"/>
    </row>
    <row r="21" spans="1:26" s="28" customFormat="1" ht="15" customHeight="1" x14ac:dyDescent="0.2">
      <c r="A21" s="25"/>
      <c r="B21" s="25"/>
      <c r="C21" s="45"/>
      <c r="D21" s="46"/>
      <c r="E21" s="286">
        <f>COUNTIF('M7 - Input'!$E$11:$E$60,"Discharged")</f>
        <v>0</v>
      </c>
      <c r="F21" s="26"/>
      <c r="G21" s="227"/>
      <c r="H21" s="382"/>
      <c r="I21" s="392"/>
      <c r="J21" s="186"/>
      <c r="K21" s="104"/>
      <c r="L21" s="104"/>
      <c r="M21" s="292"/>
      <c r="N21" s="292"/>
      <c r="O21" s="186"/>
      <c r="P21" s="186"/>
      <c r="Q21" s="104"/>
      <c r="R21" s="25"/>
      <c r="S21" s="25"/>
      <c r="T21" s="25"/>
      <c r="U21" s="25"/>
      <c r="V21" s="25"/>
      <c r="W21" s="25"/>
      <c r="X21" s="25"/>
      <c r="Y21" s="25"/>
      <c r="Z21" s="25"/>
    </row>
    <row r="22" spans="1:26" s="28" customFormat="1" ht="15" customHeight="1" x14ac:dyDescent="0.2">
      <c r="A22" s="25"/>
      <c r="B22" s="25"/>
      <c r="C22" s="45"/>
      <c r="D22" s="46"/>
      <c r="E22" s="286"/>
      <c r="F22" s="26"/>
      <c r="G22" s="227"/>
      <c r="H22" s="382"/>
      <c r="I22" s="392"/>
      <c r="J22" s="224"/>
      <c r="K22" s="104"/>
      <c r="L22" s="104"/>
      <c r="M22" s="292"/>
      <c r="N22" s="292"/>
      <c r="O22" s="186"/>
      <c r="P22" s="186"/>
      <c r="Q22" s="104"/>
      <c r="R22" s="25"/>
      <c r="S22" s="25"/>
      <c r="T22" s="25"/>
      <c r="U22" s="25"/>
      <c r="V22" s="25"/>
      <c r="W22" s="25"/>
      <c r="X22" s="25"/>
      <c r="Y22" s="25"/>
      <c r="Z22" s="25"/>
    </row>
    <row r="23" spans="1:26" s="28" customFormat="1" ht="15" customHeight="1" x14ac:dyDescent="0.2">
      <c r="A23" s="25"/>
      <c r="B23" s="25"/>
      <c r="C23" s="45"/>
      <c r="D23" s="46"/>
      <c r="E23" s="286">
        <f>COUNTIF('M7 - Input'!$E$11:$E$60,"Transferred to Another Treatment")</f>
        <v>0</v>
      </c>
      <c r="F23" s="26"/>
      <c r="G23" s="227"/>
      <c r="H23" s="382"/>
      <c r="I23" s="383"/>
      <c r="J23" s="224"/>
      <c r="K23" s="104"/>
      <c r="L23" s="104"/>
      <c r="M23" s="292"/>
      <c r="N23" s="292"/>
      <c r="O23" s="186"/>
      <c r="P23" s="186"/>
      <c r="Q23" s="104"/>
      <c r="R23" s="25"/>
      <c r="S23" s="25"/>
      <c r="T23" s="25"/>
      <c r="U23" s="25"/>
      <c r="V23" s="25"/>
      <c r="W23" s="25"/>
      <c r="X23" s="25"/>
      <c r="Y23" s="25"/>
      <c r="Z23" s="25"/>
    </row>
    <row r="24" spans="1:26" s="28" customFormat="1" ht="15" customHeight="1" x14ac:dyDescent="0.2">
      <c r="A24" s="25"/>
      <c r="B24" s="25"/>
      <c r="C24" s="45"/>
      <c r="D24" s="46"/>
      <c r="E24" s="286"/>
      <c r="F24" s="26"/>
      <c r="G24" s="227"/>
      <c r="H24" s="186"/>
      <c r="I24" s="233"/>
      <c r="J24" s="186"/>
      <c r="K24" s="104"/>
      <c r="L24" s="104"/>
      <c r="M24" s="292"/>
      <c r="N24" s="292"/>
      <c r="O24" s="186"/>
      <c r="P24" s="186"/>
      <c r="Q24" s="104"/>
      <c r="R24" s="25"/>
      <c r="S24" s="25"/>
      <c r="T24" s="25"/>
      <c r="U24" s="25"/>
      <c r="V24" s="25"/>
      <c r="W24" s="25"/>
      <c r="X24" s="25"/>
      <c r="Y24" s="25"/>
      <c r="Z24" s="25"/>
    </row>
    <row r="25" spans="1:26" s="28" customFormat="1" ht="15" customHeight="1" x14ac:dyDescent="0.2">
      <c r="A25" s="25"/>
      <c r="B25" s="25"/>
      <c r="C25" s="45"/>
      <c r="D25" s="46"/>
      <c r="E25" s="286">
        <f>COUNTIF('M7 - Input'!$E$11:$E$60,"Failed to Complete/Terminated")</f>
        <v>0</v>
      </c>
      <c r="F25" s="26"/>
      <c r="G25" s="227"/>
      <c r="H25" s="233"/>
      <c r="I25" s="233"/>
      <c r="J25" s="186"/>
      <c r="K25" s="104"/>
      <c r="L25" s="104"/>
      <c r="M25" s="292"/>
      <c r="N25" s="292"/>
      <c r="O25" s="186"/>
      <c r="P25" s="186"/>
      <c r="Q25" s="104"/>
      <c r="R25" s="25"/>
      <c r="S25" s="25"/>
      <c r="T25" s="25"/>
      <c r="U25" s="25"/>
      <c r="V25" s="25"/>
      <c r="W25" s="25"/>
      <c r="X25" s="25"/>
      <c r="Y25" s="25"/>
      <c r="Z25" s="25"/>
    </row>
    <row r="26" spans="1:26" s="28" customFormat="1" ht="15" customHeight="1" x14ac:dyDescent="0.2">
      <c r="A26" s="25"/>
      <c r="B26" s="25"/>
      <c r="C26" s="45"/>
      <c r="D26" s="46"/>
      <c r="E26" s="352"/>
      <c r="F26" s="26"/>
      <c r="G26" s="227"/>
      <c r="H26" s="186"/>
      <c r="I26" s="186"/>
      <c r="J26" s="186"/>
      <c r="K26" s="51"/>
      <c r="L26" s="292"/>
      <c r="M26" s="292"/>
      <c r="N26" s="292"/>
      <c r="O26" s="186"/>
      <c r="P26" s="186"/>
      <c r="Q26" s="104"/>
      <c r="R26" s="25"/>
      <c r="S26" s="25"/>
      <c r="T26" s="25"/>
      <c r="U26" s="25"/>
      <c r="V26" s="25"/>
      <c r="W26" s="25"/>
      <c r="X26" s="25"/>
      <c r="Y26" s="25"/>
      <c r="Z26" s="25"/>
    </row>
    <row r="27" spans="1:26" s="28" customFormat="1" ht="15" customHeight="1" thickBot="1" x14ac:dyDescent="0.25">
      <c r="A27" s="25"/>
      <c r="B27" s="25"/>
      <c r="C27" s="109"/>
      <c r="D27" s="89"/>
      <c r="E27" s="91"/>
      <c r="F27" s="26"/>
      <c r="G27" s="227"/>
      <c r="H27" s="186"/>
      <c r="I27" s="186"/>
      <c r="J27" s="186"/>
      <c r="K27" s="51"/>
      <c r="L27" s="292"/>
      <c r="M27" s="292"/>
      <c r="N27" s="292"/>
      <c r="O27" s="186"/>
      <c r="P27" s="186"/>
      <c r="Q27" s="104"/>
      <c r="R27" s="25"/>
      <c r="S27" s="25"/>
      <c r="T27" s="25"/>
      <c r="U27" s="25"/>
      <c r="V27" s="25"/>
      <c r="W27" s="25"/>
      <c r="X27" s="25"/>
      <c r="Y27" s="25"/>
      <c r="Z27" s="25"/>
    </row>
    <row r="28" spans="1:26" s="28" customFormat="1" ht="15" customHeight="1" x14ac:dyDescent="0.2">
      <c r="A28" s="25"/>
      <c r="B28" s="25"/>
      <c r="C28" s="51"/>
      <c r="D28" s="51"/>
      <c r="E28" s="51"/>
      <c r="F28" s="26"/>
      <c r="G28" s="227"/>
      <c r="H28" s="186"/>
      <c r="I28" s="186"/>
      <c r="J28" s="186"/>
      <c r="K28" s="51"/>
      <c r="L28" s="292"/>
      <c r="M28" s="292"/>
      <c r="N28" s="292"/>
      <c r="O28" s="186"/>
      <c r="P28" s="186"/>
      <c r="Q28" s="104"/>
      <c r="R28" s="25"/>
      <c r="S28" s="25"/>
      <c r="T28" s="25"/>
      <c r="U28" s="25"/>
      <c r="V28" s="25"/>
      <c r="W28" s="25"/>
      <c r="X28" s="25"/>
      <c r="Y28" s="25"/>
      <c r="Z28" s="25"/>
    </row>
    <row r="29" spans="1:26" x14ac:dyDescent="0.2">
      <c r="B29" s="50"/>
      <c r="K29" s="51"/>
      <c r="L29" s="292"/>
      <c r="M29" s="292"/>
      <c r="N29" s="292"/>
    </row>
    <row r="30" spans="1:26" x14ac:dyDescent="0.2">
      <c r="K30" s="51"/>
    </row>
    <row r="31" spans="1:26" x14ac:dyDescent="0.2">
      <c r="K31" s="51"/>
    </row>
    <row r="32" spans="1:26" x14ac:dyDescent="0.2">
      <c r="K32" s="51"/>
    </row>
  </sheetData>
  <sheetProtection sheet="1" objects="1" scenarios="1" selectLockedCells="1"/>
  <mergeCells count="5">
    <mergeCell ref="C2:E2"/>
    <mergeCell ref="C11:E11"/>
    <mergeCell ref="D8:E8"/>
    <mergeCell ref="D7:E7"/>
    <mergeCell ref="D4:E4"/>
  </mergeCells>
  <pageMargins left="0.25" right="0.25" top="0.25" bottom="0.5" header="0.25" footer="0.25"/>
  <pageSetup orientation="portrait"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1"/>
  <sheetViews>
    <sheetView showGridLines="0" topLeftCell="A4" zoomScale="90" zoomScaleNormal="90" workbookViewId="0">
      <selection activeCell="I11" sqref="I11:I20"/>
    </sheetView>
  </sheetViews>
  <sheetFormatPr defaultRowHeight="11.25" x14ac:dyDescent="0.2"/>
  <cols>
    <col min="1" max="1" width="1.33203125" style="51" customWidth="1"/>
    <col min="2" max="2" width="1.83203125" style="51" customWidth="1"/>
    <col min="3" max="3" width="23.6640625" style="51" customWidth="1"/>
    <col min="4" max="4" width="0.6640625" style="51" customWidth="1"/>
    <col min="5" max="5" width="36" style="51" customWidth="1"/>
    <col min="6" max="6" width="0.6640625" style="51" customWidth="1"/>
    <col min="7" max="7" width="20.6640625" style="51" customWidth="1"/>
    <col min="8" max="8" width="0.83203125" style="51" customWidth="1"/>
    <col min="9" max="9" width="20.6640625" style="51" customWidth="1"/>
    <col min="10" max="10" width="0.83203125" style="51" customWidth="1"/>
    <col min="11" max="11" width="22.1640625" style="51" customWidth="1"/>
    <col min="12" max="13" width="0.6640625" style="51" customWidth="1"/>
    <col min="14" max="26" width="9.33203125" style="186"/>
    <col min="27" max="28" width="9.33203125" style="111"/>
    <col min="29" max="16384" width="9.33203125" style="24"/>
  </cols>
  <sheetData>
    <row r="1" spans="1:28" ht="8.25" customHeight="1" x14ac:dyDescent="0.2"/>
    <row r="2" spans="1:28" ht="41.25" customHeight="1" x14ac:dyDescent="0.2">
      <c r="B2" s="200" t="s">
        <v>34</v>
      </c>
      <c r="C2" s="200"/>
      <c r="D2" s="192" t="s">
        <v>32</v>
      </c>
      <c r="E2" s="442" t="s">
        <v>182</v>
      </c>
      <c r="F2" s="447"/>
      <c r="G2" s="447"/>
      <c r="H2" s="447"/>
      <c r="I2" s="447"/>
      <c r="J2" s="447"/>
      <c r="K2" s="447"/>
      <c r="L2" s="192"/>
      <c r="M2" s="199"/>
    </row>
    <row r="3" spans="1:28" s="28" customFormat="1" ht="8.25" customHeight="1" thickBot="1" x14ac:dyDescent="0.25">
      <c r="A3" s="25"/>
      <c r="B3" s="25"/>
      <c r="C3" s="26"/>
      <c r="D3" s="26"/>
      <c r="E3" s="26"/>
      <c r="F3" s="26"/>
      <c r="G3" s="26"/>
      <c r="H3" s="26"/>
      <c r="I3" s="26"/>
      <c r="J3" s="26"/>
      <c r="K3" s="26"/>
      <c r="L3" s="25"/>
      <c r="M3" s="26"/>
      <c r="N3" s="227"/>
      <c r="O3" s="227"/>
      <c r="P3" s="227"/>
      <c r="Q3" s="227"/>
      <c r="R3" s="227"/>
      <c r="S3" s="227"/>
      <c r="T3" s="227"/>
      <c r="U3" s="227"/>
      <c r="V3" s="227"/>
      <c r="W3" s="227"/>
      <c r="X3" s="227"/>
      <c r="Y3" s="227"/>
      <c r="Z3" s="186"/>
      <c r="AA3" s="111"/>
      <c r="AB3" s="111"/>
    </row>
    <row r="4" spans="1:28" s="28" customFormat="1" ht="117.75" customHeight="1" x14ac:dyDescent="0.2">
      <c r="A4" s="25"/>
      <c r="B4" s="25"/>
      <c r="C4" s="25"/>
      <c r="D4" s="29"/>
      <c r="E4" s="435" t="s">
        <v>187</v>
      </c>
      <c r="F4" s="437"/>
      <c r="G4" s="437"/>
      <c r="H4" s="437"/>
      <c r="I4" s="437"/>
      <c r="J4" s="437"/>
      <c r="K4" s="437"/>
      <c r="L4" s="58"/>
      <c r="M4" s="25"/>
      <c r="N4" s="186"/>
      <c r="O4" s="186"/>
      <c r="P4" s="186"/>
      <c r="Q4" s="186"/>
      <c r="R4" s="186"/>
      <c r="S4" s="186"/>
      <c r="T4" s="186"/>
      <c r="U4" s="186"/>
      <c r="V4" s="186"/>
      <c r="W4" s="186"/>
      <c r="X4" s="186"/>
      <c r="Y4" s="186"/>
      <c r="Z4" s="186"/>
      <c r="AA4" s="111"/>
      <c r="AB4" s="111"/>
    </row>
    <row r="5" spans="1:28" s="28" customFormat="1" ht="15" customHeight="1" thickBot="1" x14ac:dyDescent="0.25">
      <c r="A5" s="25"/>
      <c r="B5" s="25"/>
      <c r="C5" s="25"/>
      <c r="D5" s="132"/>
      <c r="E5" s="133"/>
      <c r="F5" s="133"/>
      <c r="G5" s="133"/>
      <c r="H5" s="133"/>
      <c r="I5" s="133"/>
      <c r="J5" s="133"/>
      <c r="K5" s="133"/>
      <c r="L5" s="151"/>
      <c r="M5" s="25"/>
      <c r="N5" s="186"/>
      <c r="O5" s="186"/>
      <c r="P5" s="186"/>
      <c r="Q5" s="186"/>
      <c r="R5" s="186"/>
      <c r="S5" s="186"/>
      <c r="T5" s="186"/>
      <c r="U5" s="186"/>
      <c r="V5" s="186"/>
      <c r="W5" s="186"/>
      <c r="X5" s="186"/>
      <c r="Y5" s="186"/>
      <c r="Z5" s="186"/>
      <c r="AA5" s="111"/>
      <c r="AB5" s="111"/>
    </row>
    <row r="6" spans="1:28" s="28" customFormat="1" ht="8.25" customHeight="1" thickBot="1" x14ac:dyDescent="0.25">
      <c r="A6" s="25"/>
      <c r="B6" s="25"/>
      <c r="C6" s="52"/>
      <c r="D6" s="25"/>
      <c r="E6" s="25"/>
      <c r="F6" s="25"/>
      <c r="G6" s="25"/>
      <c r="H6" s="25"/>
      <c r="I6" s="25"/>
      <c r="J6" s="25"/>
      <c r="K6" s="25"/>
      <c r="L6" s="25"/>
      <c r="M6" s="25"/>
      <c r="N6" s="186"/>
      <c r="O6" s="186"/>
      <c r="P6" s="186"/>
      <c r="Q6" s="186"/>
      <c r="R6" s="186"/>
      <c r="S6" s="186"/>
      <c r="T6" s="186"/>
      <c r="U6" s="186"/>
      <c r="V6" s="186"/>
      <c r="W6" s="186"/>
      <c r="X6" s="186"/>
      <c r="Y6" s="186"/>
      <c r="Z6" s="186"/>
      <c r="AA6" s="111"/>
      <c r="AB6" s="111"/>
    </row>
    <row r="7" spans="1:28" ht="18" customHeight="1" x14ac:dyDescent="0.2">
      <c r="B7" s="105"/>
      <c r="C7" s="259" t="s">
        <v>11</v>
      </c>
      <c r="D7" s="259"/>
      <c r="E7" s="259"/>
      <c r="F7" s="259"/>
      <c r="G7" s="259"/>
      <c r="H7" s="259"/>
      <c r="I7" s="259"/>
      <c r="J7" s="259"/>
      <c r="K7" s="259"/>
      <c r="L7" s="253"/>
    </row>
    <row r="8" spans="1:28" ht="27" customHeight="1" thickBot="1" x14ac:dyDescent="0.25">
      <c r="B8" s="106"/>
      <c r="C8" s="261"/>
      <c r="D8" s="261"/>
      <c r="E8" s="261"/>
      <c r="F8" s="261"/>
      <c r="G8" s="454" t="s">
        <v>211</v>
      </c>
      <c r="H8" s="462"/>
      <c r="I8" s="462"/>
      <c r="J8" s="261"/>
      <c r="K8" s="456" t="s">
        <v>86</v>
      </c>
      <c r="L8" s="254"/>
    </row>
    <row r="9" spans="1:28" s="85" customFormat="1" ht="45.75" customHeight="1" thickBot="1" x14ac:dyDescent="0.25">
      <c r="A9" s="52"/>
      <c r="B9" s="106"/>
      <c r="C9" s="79" t="s">
        <v>26</v>
      </c>
      <c r="D9" s="80"/>
      <c r="E9" s="81" t="s">
        <v>27</v>
      </c>
      <c r="F9" s="84"/>
      <c r="G9" s="8" t="s">
        <v>188</v>
      </c>
      <c r="H9" s="19"/>
      <c r="I9" s="8" t="s">
        <v>125</v>
      </c>
      <c r="J9" s="80"/>
      <c r="K9" s="467"/>
      <c r="L9" s="107"/>
      <c r="M9" s="52"/>
      <c r="N9" s="233"/>
      <c r="O9" s="233"/>
      <c r="P9" s="233"/>
      <c r="Q9" s="233"/>
      <c r="R9" s="233"/>
      <c r="S9" s="233"/>
      <c r="T9" s="233"/>
      <c r="U9" s="233"/>
      <c r="V9" s="233"/>
      <c r="W9" s="233"/>
      <c r="X9" s="233"/>
      <c r="Y9" s="233"/>
      <c r="Z9" s="233"/>
      <c r="AA9" s="112"/>
      <c r="AB9" s="112"/>
    </row>
    <row r="10" spans="1:28" s="85" customFormat="1" ht="8.25" customHeight="1" thickBot="1" x14ac:dyDescent="0.25">
      <c r="A10" s="52"/>
      <c r="B10" s="106"/>
      <c r="C10" s="86"/>
      <c r="D10" s="86"/>
      <c r="E10" s="86"/>
      <c r="F10" s="86"/>
      <c r="G10" s="19"/>
      <c r="H10" s="19"/>
      <c r="I10" s="19"/>
      <c r="J10" s="80"/>
      <c r="K10" s="86"/>
      <c r="L10" s="69"/>
      <c r="M10" s="52"/>
      <c r="N10" s="233"/>
      <c r="O10" s="233"/>
      <c r="P10" s="233"/>
      <c r="Q10" s="233"/>
      <c r="R10" s="233"/>
      <c r="S10" s="233"/>
      <c r="T10" s="233"/>
      <c r="U10" s="233"/>
      <c r="V10" s="233"/>
      <c r="W10" s="233"/>
      <c r="X10" s="233"/>
      <c r="Y10" s="233"/>
      <c r="Z10" s="233"/>
      <c r="AA10" s="112"/>
      <c r="AB10" s="112"/>
    </row>
    <row r="11" spans="1:28" ht="18" customHeight="1" thickBot="1" x14ac:dyDescent="0.25">
      <c r="B11" s="106"/>
      <c r="C11" s="126" t="str">
        <f>IF('M5 - Input'!D11="","",'M5 - Input'!D11)</f>
        <v/>
      </c>
      <c r="D11" s="150"/>
      <c r="E11" s="263" t="str">
        <f>IF('M5 - Input'!F11="","",'M5 - Input'!F11)</f>
        <v/>
      </c>
      <c r="F11" s="256"/>
      <c r="G11" s="326"/>
      <c r="H11" s="17"/>
      <c r="I11" s="326"/>
      <c r="J11" s="80"/>
      <c r="K11" s="290" t="str">
        <f>IF(C11="","",IF((I11-G11)=0,"Check Date Entries",IF((I11-G11)&lt;0,"Check Date Entries",IF((G11-I11)&lt;-1825,"Check Date Entries",(I11-G11)))))</f>
        <v/>
      </c>
      <c r="L11" s="69"/>
    </row>
    <row r="12" spans="1:28" ht="18" customHeight="1" thickBot="1" x14ac:dyDescent="0.25">
      <c r="B12" s="106"/>
      <c r="C12" s="126" t="str">
        <f>IF('M5 - Input'!D12="","",'M5 - Input'!D12)</f>
        <v/>
      </c>
      <c r="D12" s="150"/>
      <c r="E12" s="263" t="str">
        <f>IF('M5 - Input'!F12="","",'M5 - Input'!F12)</f>
        <v/>
      </c>
      <c r="F12" s="256"/>
      <c r="G12" s="326"/>
      <c r="H12" s="17"/>
      <c r="I12" s="326"/>
      <c r="J12" s="80"/>
      <c r="K12" s="290" t="str">
        <f t="shared" ref="K12:K60" si="0">IF(C12="","",IF((I12-G12)=0,"Check Date Entries",IF((I12-G12)&lt;0,"Check Date Entries",IF((G12-I12)&lt;-1825,"Check Date Entries",(I12-G12)))))</f>
        <v/>
      </c>
      <c r="L12" s="69"/>
    </row>
    <row r="13" spans="1:28" ht="18" customHeight="1" thickBot="1" x14ac:dyDescent="0.25">
      <c r="B13" s="106"/>
      <c r="C13" s="126" t="str">
        <f>IF('M5 - Input'!D13="","",'M5 - Input'!D13)</f>
        <v/>
      </c>
      <c r="D13" s="150"/>
      <c r="E13" s="263" t="str">
        <f>IF('M5 - Input'!F13="","",'M5 - Input'!F13)</f>
        <v/>
      </c>
      <c r="F13" s="256"/>
      <c r="G13" s="326"/>
      <c r="H13" s="17"/>
      <c r="I13" s="326"/>
      <c r="J13" s="80"/>
      <c r="K13" s="290" t="str">
        <f t="shared" si="0"/>
        <v/>
      </c>
      <c r="L13" s="69"/>
    </row>
    <row r="14" spans="1:28" ht="18" customHeight="1" thickBot="1" x14ac:dyDescent="0.25">
      <c r="B14" s="106"/>
      <c r="C14" s="126" t="str">
        <f>IF('M5 - Input'!D14="","",'M5 - Input'!D14)</f>
        <v/>
      </c>
      <c r="D14" s="150"/>
      <c r="E14" s="263" t="str">
        <f>IF('M5 - Input'!F14="","",'M5 - Input'!F14)</f>
        <v/>
      </c>
      <c r="F14" s="256"/>
      <c r="G14" s="326"/>
      <c r="H14" s="17"/>
      <c r="I14" s="326"/>
      <c r="J14" s="80"/>
      <c r="K14" s="290" t="str">
        <f t="shared" si="0"/>
        <v/>
      </c>
      <c r="L14" s="69"/>
    </row>
    <row r="15" spans="1:28" ht="18" customHeight="1" thickBot="1" x14ac:dyDescent="0.25">
      <c r="B15" s="106"/>
      <c r="C15" s="126" t="str">
        <f>IF('M5 - Input'!D15="","",'M5 - Input'!D15)</f>
        <v/>
      </c>
      <c r="D15" s="150"/>
      <c r="E15" s="263" t="str">
        <f>IF('M5 - Input'!F15="","",'M5 - Input'!F15)</f>
        <v/>
      </c>
      <c r="F15" s="256"/>
      <c r="G15" s="326"/>
      <c r="H15" s="17"/>
      <c r="I15" s="326"/>
      <c r="J15" s="80"/>
      <c r="K15" s="290" t="str">
        <f t="shared" si="0"/>
        <v/>
      </c>
      <c r="L15" s="69"/>
    </row>
    <row r="16" spans="1:28" ht="18" customHeight="1" thickBot="1" x14ac:dyDescent="0.25">
      <c r="B16" s="106"/>
      <c r="C16" s="126" t="str">
        <f>IF('M5 - Input'!D16="","",'M5 - Input'!D16)</f>
        <v/>
      </c>
      <c r="D16" s="150"/>
      <c r="E16" s="263" t="str">
        <f>IF('M5 - Input'!F16="","",'M5 - Input'!F16)</f>
        <v/>
      </c>
      <c r="F16" s="256"/>
      <c r="G16" s="326"/>
      <c r="H16" s="17"/>
      <c r="I16" s="326"/>
      <c r="J16" s="80"/>
      <c r="K16" s="290" t="str">
        <f t="shared" si="0"/>
        <v/>
      </c>
      <c r="L16" s="69"/>
    </row>
    <row r="17" spans="2:12" ht="18" customHeight="1" thickBot="1" x14ac:dyDescent="0.25">
      <c r="B17" s="106"/>
      <c r="C17" s="126" t="str">
        <f>IF('M5 - Input'!D17="","",'M5 - Input'!D17)</f>
        <v/>
      </c>
      <c r="D17" s="150"/>
      <c r="E17" s="263" t="str">
        <f>IF('M5 - Input'!F17="","",'M5 - Input'!F17)</f>
        <v/>
      </c>
      <c r="F17" s="256"/>
      <c r="G17" s="326"/>
      <c r="H17" s="17"/>
      <c r="I17" s="326"/>
      <c r="J17" s="80"/>
      <c r="K17" s="290" t="str">
        <f t="shared" si="0"/>
        <v/>
      </c>
      <c r="L17" s="69"/>
    </row>
    <row r="18" spans="2:12" ht="18" customHeight="1" thickBot="1" x14ac:dyDescent="0.25">
      <c r="B18" s="47"/>
      <c r="C18" s="126" t="str">
        <f>IF('M5 - Input'!D18="","",'M5 - Input'!D18)</f>
        <v/>
      </c>
      <c r="D18" s="150"/>
      <c r="E18" s="263" t="str">
        <f>IF('M5 - Input'!F18="","",'M5 - Input'!F18)</f>
        <v/>
      </c>
      <c r="F18" s="256"/>
      <c r="G18" s="326"/>
      <c r="H18" s="17"/>
      <c r="I18" s="326"/>
      <c r="J18" s="80"/>
      <c r="K18" s="290" t="str">
        <f t="shared" si="0"/>
        <v/>
      </c>
      <c r="L18" s="69"/>
    </row>
    <row r="19" spans="2:12" ht="18" customHeight="1" thickBot="1" x14ac:dyDescent="0.25">
      <c r="B19" s="47"/>
      <c r="C19" s="126" t="str">
        <f>IF('M5 - Input'!D19="","",'M5 - Input'!D19)</f>
        <v/>
      </c>
      <c r="D19" s="150"/>
      <c r="E19" s="263" t="str">
        <f>IF('M5 - Input'!F19="","",'M5 - Input'!F19)</f>
        <v/>
      </c>
      <c r="F19" s="256"/>
      <c r="G19" s="326"/>
      <c r="H19" s="17"/>
      <c r="I19" s="326"/>
      <c r="J19" s="80"/>
      <c r="K19" s="290" t="str">
        <f t="shared" si="0"/>
        <v/>
      </c>
      <c r="L19" s="69"/>
    </row>
    <row r="20" spans="2:12" ht="18" customHeight="1" thickBot="1" x14ac:dyDescent="0.25">
      <c r="B20" s="47"/>
      <c r="C20" s="126" t="str">
        <f>IF('M5 - Input'!D20="","",'M5 - Input'!D20)</f>
        <v/>
      </c>
      <c r="D20" s="150"/>
      <c r="E20" s="263" t="str">
        <f>IF('M5 - Input'!F20="","",'M5 - Input'!F20)</f>
        <v/>
      </c>
      <c r="F20" s="256"/>
      <c r="G20" s="326"/>
      <c r="H20" s="17"/>
      <c r="I20" s="326"/>
      <c r="J20" s="80"/>
      <c r="K20" s="290" t="str">
        <f t="shared" si="0"/>
        <v/>
      </c>
      <c r="L20" s="69"/>
    </row>
    <row r="21" spans="2:12" ht="18" customHeight="1" thickBot="1" x14ac:dyDescent="0.25">
      <c r="B21" s="47"/>
      <c r="C21" s="126" t="str">
        <f>IF('M5 - Input'!D21="","",'M5 - Input'!D21)</f>
        <v/>
      </c>
      <c r="D21" s="150"/>
      <c r="E21" s="263" t="str">
        <f>IF('M5 - Input'!F21="","",'M5 - Input'!F21)</f>
        <v/>
      </c>
      <c r="F21" s="256"/>
      <c r="G21" s="326"/>
      <c r="H21" s="17"/>
      <c r="I21" s="326"/>
      <c r="J21" s="80"/>
      <c r="K21" s="290" t="str">
        <f t="shared" si="0"/>
        <v/>
      </c>
      <c r="L21" s="69"/>
    </row>
    <row r="22" spans="2:12" ht="18" customHeight="1" thickBot="1" x14ac:dyDescent="0.25">
      <c r="B22" s="47"/>
      <c r="C22" s="126" t="str">
        <f>IF('M5 - Input'!D22="","",'M5 - Input'!D22)</f>
        <v/>
      </c>
      <c r="D22" s="150"/>
      <c r="E22" s="263" t="str">
        <f>IF('M5 - Input'!F22="","",'M5 - Input'!F22)</f>
        <v/>
      </c>
      <c r="F22" s="256"/>
      <c r="G22" s="326"/>
      <c r="H22" s="17"/>
      <c r="I22" s="326"/>
      <c r="J22" s="80"/>
      <c r="K22" s="290" t="str">
        <f t="shared" si="0"/>
        <v/>
      </c>
      <c r="L22" s="69"/>
    </row>
    <row r="23" spans="2:12" ht="18" customHeight="1" thickBot="1" x14ac:dyDescent="0.25">
      <c r="B23" s="47"/>
      <c r="C23" s="126" t="str">
        <f>IF('M5 - Input'!D23="","",'M5 - Input'!D23)</f>
        <v/>
      </c>
      <c r="D23" s="150"/>
      <c r="E23" s="263" t="str">
        <f>IF('M5 - Input'!F23="","",'M5 - Input'!F23)</f>
        <v/>
      </c>
      <c r="F23" s="256"/>
      <c r="G23" s="326"/>
      <c r="H23" s="17"/>
      <c r="I23" s="326"/>
      <c r="J23" s="80"/>
      <c r="K23" s="290" t="str">
        <f t="shared" si="0"/>
        <v/>
      </c>
      <c r="L23" s="69"/>
    </row>
    <row r="24" spans="2:12" ht="18" customHeight="1" thickBot="1" x14ac:dyDescent="0.25">
      <c r="B24" s="47"/>
      <c r="C24" s="126" t="str">
        <f>IF('M5 - Input'!D24="","",'M5 - Input'!D24)</f>
        <v/>
      </c>
      <c r="D24" s="150"/>
      <c r="E24" s="263" t="str">
        <f>IF('M5 - Input'!F24="","",'M5 - Input'!F24)</f>
        <v/>
      </c>
      <c r="F24" s="256"/>
      <c r="G24" s="326"/>
      <c r="H24" s="17"/>
      <c r="I24" s="326"/>
      <c r="J24" s="80"/>
      <c r="K24" s="290" t="str">
        <f t="shared" si="0"/>
        <v/>
      </c>
      <c r="L24" s="69"/>
    </row>
    <row r="25" spans="2:12" ht="18" customHeight="1" thickBot="1" x14ac:dyDescent="0.25">
      <c r="B25" s="47"/>
      <c r="C25" s="126" t="str">
        <f>IF('M5 - Input'!D25="","",'M5 - Input'!D25)</f>
        <v/>
      </c>
      <c r="D25" s="150"/>
      <c r="E25" s="263" t="str">
        <f>IF('M5 - Input'!F25="","",'M5 - Input'!F25)</f>
        <v/>
      </c>
      <c r="F25" s="256"/>
      <c r="G25" s="326"/>
      <c r="H25" s="17"/>
      <c r="I25" s="326"/>
      <c r="J25" s="80"/>
      <c r="K25" s="290" t="str">
        <f t="shared" si="0"/>
        <v/>
      </c>
      <c r="L25" s="69"/>
    </row>
    <row r="26" spans="2:12" ht="18" customHeight="1" thickBot="1" x14ac:dyDescent="0.25">
      <c r="B26" s="47"/>
      <c r="C26" s="126" t="str">
        <f>IF('M5 - Input'!D26="","",'M5 - Input'!D26)</f>
        <v/>
      </c>
      <c r="D26" s="150"/>
      <c r="E26" s="263" t="str">
        <f>IF('M5 - Input'!F26="","",'M5 - Input'!F26)</f>
        <v/>
      </c>
      <c r="F26" s="256"/>
      <c r="G26" s="326"/>
      <c r="H26" s="17"/>
      <c r="I26" s="326"/>
      <c r="J26" s="80"/>
      <c r="K26" s="290" t="str">
        <f t="shared" si="0"/>
        <v/>
      </c>
      <c r="L26" s="69"/>
    </row>
    <row r="27" spans="2:12" ht="18" customHeight="1" thickBot="1" x14ac:dyDescent="0.25">
      <c r="B27" s="47"/>
      <c r="C27" s="126" t="str">
        <f>IF('M5 - Input'!D27="","",'M5 - Input'!D27)</f>
        <v/>
      </c>
      <c r="D27" s="150"/>
      <c r="E27" s="263" t="str">
        <f>IF('M5 - Input'!F27="","",'M5 - Input'!F27)</f>
        <v/>
      </c>
      <c r="F27" s="256"/>
      <c r="G27" s="326"/>
      <c r="H27" s="17"/>
      <c r="I27" s="326"/>
      <c r="J27" s="80"/>
      <c r="K27" s="290" t="str">
        <f t="shared" si="0"/>
        <v/>
      </c>
      <c r="L27" s="69"/>
    </row>
    <row r="28" spans="2:12" ht="18" customHeight="1" thickBot="1" x14ac:dyDescent="0.25">
      <c r="B28" s="47"/>
      <c r="C28" s="126" t="str">
        <f>IF('M5 - Input'!D28="","",'M5 - Input'!D28)</f>
        <v/>
      </c>
      <c r="D28" s="150"/>
      <c r="E28" s="263" t="str">
        <f>IF('M5 - Input'!F28="","",'M5 - Input'!F28)</f>
        <v/>
      </c>
      <c r="F28" s="256"/>
      <c r="G28" s="326"/>
      <c r="H28" s="17"/>
      <c r="I28" s="326"/>
      <c r="J28" s="80"/>
      <c r="K28" s="290" t="str">
        <f t="shared" si="0"/>
        <v/>
      </c>
      <c r="L28" s="69"/>
    </row>
    <row r="29" spans="2:12" ht="18" customHeight="1" thickBot="1" x14ac:dyDescent="0.25">
      <c r="B29" s="47"/>
      <c r="C29" s="126" t="str">
        <f>IF('M5 - Input'!D29="","",'M5 - Input'!D29)</f>
        <v/>
      </c>
      <c r="D29" s="150"/>
      <c r="E29" s="263" t="str">
        <f>IF('M5 - Input'!F29="","",'M5 - Input'!F29)</f>
        <v/>
      </c>
      <c r="F29" s="256"/>
      <c r="G29" s="326"/>
      <c r="H29" s="17"/>
      <c r="I29" s="326"/>
      <c r="J29" s="80"/>
      <c r="K29" s="290" t="str">
        <f t="shared" si="0"/>
        <v/>
      </c>
      <c r="L29" s="69"/>
    </row>
    <row r="30" spans="2:12" ht="18" customHeight="1" thickBot="1" x14ac:dyDescent="0.25">
      <c r="B30" s="47"/>
      <c r="C30" s="126" t="str">
        <f>IF('M5 - Input'!D30="","",'M5 - Input'!D30)</f>
        <v/>
      </c>
      <c r="D30" s="150"/>
      <c r="E30" s="263" t="str">
        <f>IF('M5 - Input'!F30="","",'M5 - Input'!F30)</f>
        <v/>
      </c>
      <c r="F30" s="256"/>
      <c r="G30" s="326"/>
      <c r="H30" s="17"/>
      <c r="I30" s="326"/>
      <c r="J30" s="80"/>
      <c r="K30" s="290" t="str">
        <f t="shared" si="0"/>
        <v/>
      </c>
      <c r="L30" s="69"/>
    </row>
    <row r="31" spans="2:12" ht="18" customHeight="1" thickBot="1" x14ac:dyDescent="0.25">
      <c r="B31" s="47"/>
      <c r="C31" s="126" t="str">
        <f>IF('M5 - Input'!D31="","",'M5 - Input'!D31)</f>
        <v/>
      </c>
      <c r="D31" s="150"/>
      <c r="E31" s="263" t="str">
        <f>IF('M5 - Input'!F31="","",'M5 - Input'!F31)</f>
        <v/>
      </c>
      <c r="F31" s="256"/>
      <c r="G31" s="326"/>
      <c r="H31" s="17"/>
      <c r="I31" s="326"/>
      <c r="J31" s="80"/>
      <c r="K31" s="290" t="str">
        <f t="shared" si="0"/>
        <v/>
      </c>
      <c r="L31" s="69"/>
    </row>
    <row r="32" spans="2:12" ht="18" customHeight="1" thickBot="1" x14ac:dyDescent="0.25">
      <c r="B32" s="47"/>
      <c r="C32" s="126" t="str">
        <f>IF('M5 - Input'!D32="","",'M5 - Input'!D32)</f>
        <v/>
      </c>
      <c r="D32" s="150"/>
      <c r="E32" s="263" t="str">
        <f>IF('M5 - Input'!F32="","",'M5 - Input'!F32)</f>
        <v/>
      </c>
      <c r="F32" s="256"/>
      <c r="G32" s="326"/>
      <c r="H32" s="17"/>
      <c r="I32" s="326"/>
      <c r="J32" s="80"/>
      <c r="K32" s="290" t="str">
        <f t="shared" si="0"/>
        <v/>
      </c>
      <c r="L32" s="69"/>
    </row>
    <row r="33" spans="2:12" ht="18" customHeight="1" thickBot="1" x14ac:dyDescent="0.25">
      <c r="B33" s="47"/>
      <c r="C33" s="126" t="str">
        <f>IF('M5 - Input'!D33="","",'M5 - Input'!D33)</f>
        <v/>
      </c>
      <c r="D33" s="150"/>
      <c r="E33" s="263" t="str">
        <f>IF('M5 - Input'!F33="","",'M5 - Input'!F33)</f>
        <v/>
      </c>
      <c r="F33" s="256"/>
      <c r="G33" s="326"/>
      <c r="H33" s="17"/>
      <c r="I33" s="326"/>
      <c r="J33" s="80"/>
      <c r="K33" s="290" t="str">
        <f t="shared" si="0"/>
        <v/>
      </c>
      <c r="L33" s="69"/>
    </row>
    <row r="34" spans="2:12" ht="18" customHeight="1" thickBot="1" x14ac:dyDescent="0.25">
      <c r="B34" s="47"/>
      <c r="C34" s="126" t="str">
        <f>IF('M5 - Input'!D34="","",'M5 - Input'!D34)</f>
        <v/>
      </c>
      <c r="D34" s="150"/>
      <c r="E34" s="263" t="str">
        <f>IF('M5 - Input'!F34="","",'M5 - Input'!F34)</f>
        <v/>
      </c>
      <c r="F34" s="256"/>
      <c r="G34" s="326"/>
      <c r="H34" s="17"/>
      <c r="I34" s="326"/>
      <c r="J34" s="80"/>
      <c r="K34" s="290" t="str">
        <f t="shared" si="0"/>
        <v/>
      </c>
      <c r="L34" s="69"/>
    </row>
    <row r="35" spans="2:12" ht="18" customHeight="1" thickBot="1" x14ac:dyDescent="0.25">
      <c r="B35" s="47"/>
      <c r="C35" s="126" t="str">
        <f>IF('M5 - Input'!D35="","",'M5 - Input'!D35)</f>
        <v/>
      </c>
      <c r="D35" s="150"/>
      <c r="E35" s="263" t="str">
        <f>IF('M5 - Input'!F35="","",'M5 - Input'!F35)</f>
        <v/>
      </c>
      <c r="F35" s="256"/>
      <c r="G35" s="326"/>
      <c r="H35" s="17"/>
      <c r="I35" s="326"/>
      <c r="J35" s="80"/>
      <c r="K35" s="290" t="str">
        <f t="shared" si="0"/>
        <v/>
      </c>
      <c r="L35" s="69"/>
    </row>
    <row r="36" spans="2:12" ht="18" customHeight="1" thickBot="1" x14ac:dyDescent="0.25">
      <c r="B36" s="47"/>
      <c r="C36" s="126" t="str">
        <f>IF('M5 - Input'!D36="","",'M5 - Input'!D36)</f>
        <v/>
      </c>
      <c r="D36" s="150"/>
      <c r="E36" s="263" t="str">
        <f>IF('M5 - Input'!F36="","",'M5 - Input'!F36)</f>
        <v/>
      </c>
      <c r="F36" s="256"/>
      <c r="G36" s="326"/>
      <c r="H36" s="17"/>
      <c r="I36" s="326"/>
      <c r="J36" s="80"/>
      <c r="K36" s="290" t="str">
        <f t="shared" si="0"/>
        <v/>
      </c>
      <c r="L36" s="69"/>
    </row>
    <row r="37" spans="2:12" ht="18" customHeight="1" thickBot="1" x14ac:dyDescent="0.25">
      <c r="B37" s="47"/>
      <c r="C37" s="126" t="str">
        <f>IF('M5 - Input'!D37="","",'M5 - Input'!D37)</f>
        <v/>
      </c>
      <c r="D37" s="150"/>
      <c r="E37" s="263" t="str">
        <f>IF('M5 - Input'!F37="","",'M5 - Input'!F37)</f>
        <v/>
      </c>
      <c r="F37" s="256"/>
      <c r="G37" s="326"/>
      <c r="H37" s="17"/>
      <c r="I37" s="326"/>
      <c r="J37" s="80"/>
      <c r="K37" s="290" t="str">
        <f t="shared" si="0"/>
        <v/>
      </c>
      <c r="L37" s="69"/>
    </row>
    <row r="38" spans="2:12" ht="18" customHeight="1" thickBot="1" x14ac:dyDescent="0.25">
      <c r="B38" s="47"/>
      <c r="C38" s="126" t="str">
        <f>IF('M5 - Input'!D38="","",'M5 - Input'!D38)</f>
        <v/>
      </c>
      <c r="D38" s="150"/>
      <c r="E38" s="263" t="str">
        <f>IF('M5 - Input'!F38="","",'M5 - Input'!F38)</f>
        <v/>
      </c>
      <c r="F38" s="256"/>
      <c r="G38" s="326"/>
      <c r="H38" s="17"/>
      <c r="I38" s="326"/>
      <c r="J38" s="80"/>
      <c r="K38" s="290" t="str">
        <f t="shared" si="0"/>
        <v/>
      </c>
      <c r="L38" s="69"/>
    </row>
    <row r="39" spans="2:12" ht="18" customHeight="1" thickBot="1" x14ac:dyDescent="0.25">
      <c r="B39" s="47"/>
      <c r="C39" s="126" t="str">
        <f>IF('M5 - Input'!D39="","",'M5 - Input'!D39)</f>
        <v/>
      </c>
      <c r="D39" s="150"/>
      <c r="E39" s="263" t="str">
        <f>IF('M5 - Input'!F39="","",'M5 - Input'!F39)</f>
        <v/>
      </c>
      <c r="F39" s="256"/>
      <c r="G39" s="326"/>
      <c r="H39" s="17"/>
      <c r="I39" s="326"/>
      <c r="J39" s="80"/>
      <c r="K39" s="290" t="str">
        <f t="shared" si="0"/>
        <v/>
      </c>
      <c r="L39" s="69"/>
    </row>
    <row r="40" spans="2:12" ht="18" customHeight="1" thickBot="1" x14ac:dyDescent="0.25">
      <c r="B40" s="47"/>
      <c r="C40" s="126" t="str">
        <f>IF('M5 - Input'!D40="","",'M5 - Input'!D40)</f>
        <v/>
      </c>
      <c r="D40" s="150"/>
      <c r="E40" s="263" t="str">
        <f>IF('M5 - Input'!F40="","",'M5 - Input'!F40)</f>
        <v/>
      </c>
      <c r="F40" s="256"/>
      <c r="G40" s="326"/>
      <c r="H40" s="17"/>
      <c r="I40" s="326"/>
      <c r="J40" s="80"/>
      <c r="K40" s="290" t="str">
        <f t="shared" si="0"/>
        <v/>
      </c>
      <c r="L40" s="69"/>
    </row>
    <row r="41" spans="2:12" ht="18" customHeight="1" thickBot="1" x14ac:dyDescent="0.25">
      <c r="B41" s="47"/>
      <c r="C41" s="126" t="str">
        <f>IF('M5 - Input'!D41="","",'M5 - Input'!D41)</f>
        <v/>
      </c>
      <c r="D41" s="150"/>
      <c r="E41" s="263" t="str">
        <f>IF('M5 - Input'!F41="","",'M5 - Input'!F41)</f>
        <v/>
      </c>
      <c r="F41" s="256"/>
      <c r="G41" s="326"/>
      <c r="H41" s="17"/>
      <c r="I41" s="326"/>
      <c r="J41" s="80"/>
      <c r="K41" s="290" t="str">
        <f t="shared" si="0"/>
        <v/>
      </c>
      <c r="L41" s="69"/>
    </row>
    <row r="42" spans="2:12" ht="18" customHeight="1" thickBot="1" x14ac:dyDescent="0.25">
      <c r="B42" s="47"/>
      <c r="C42" s="126" t="str">
        <f>IF('M5 - Input'!D42="","",'M5 - Input'!D42)</f>
        <v/>
      </c>
      <c r="D42" s="150"/>
      <c r="E42" s="263" t="str">
        <f>IF('M5 - Input'!F42="","",'M5 - Input'!F42)</f>
        <v/>
      </c>
      <c r="F42" s="256"/>
      <c r="G42" s="326"/>
      <c r="H42" s="17"/>
      <c r="I42" s="326"/>
      <c r="J42" s="80"/>
      <c r="K42" s="290" t="str">
        <f t="shared" si="0"/>
        <v/>
      </c>
      <c r="L42" s="69"/>
    </row>
    <row r="43" spans="2:12" ht="18" customHeight="1" thickBot="1" x14ac:dyDescent="0.25">
      <c r="B43" s="47"/>
      <c r="C43" s="126" t="str">
        <f>IF('M5 - Input'!D43="","",'M5 - Input'!D43)</f>
        <v/>
      </c>
      <c r="D43" s="150"/>
      <c r="E43" s="263" t="str">
        <f>IF('M5 - Input'!F43="","",'M5 - Input'!F43)</f>
        <v/>
      </c>
      <c r="F43" s="256"/>
      <c r="G43" s="326"/>
      <c r="H43" s="17"/>
      <c r="I43" s="326"/>
      <c r="J43" s="80"/>
      <c r="K43" s="290" t="str">
        <f t="shared" si="0"/>
        <v/>
      </c>
      <c r="L43" s="69"/>
    </row>
    <row r="44" spans="2:12" ht="18" customHeight="1" thickBot="1" x14ac:dyDescent="0.25">
      <c r="B44" s="47"/>
      <c r="C44" s="126" t="str">
        <f>IF('M5 - Input'!D44="","",'M5 - Input'!D44)</f>
        <v/>
      </c>
      <c r="D44" s="150"/>
      <c r="E44" s="263" t="str">
        <f>IF('M5 - Input'!F44="","",'M5 - Input'!F44)</f>
        <v/>
      </c>
      <c r="F44" s="256"/>
      <c r="G44" s="326"/>
      <c r="H44" s="17"/>
      <c r="I44" s="326"/>
      <c r="J44" s="80"/>
      <c r="K44" s="290" t="str">
        <f t="shared" si="0"/>
        <v/>
      </c>
      <c r="L44" s="69"/>
    </row>
    <row r="45" spans="2:12" ht="18" customHeight="1" thickBot="1" x14ac:dyDescent="0.25">
      <c r="B45" s="47"/>
      <c r="C45" s="126" t="str">
        <f>IF('M5 - Input'!D45="","",'M5 - Input'!D45)</f>
        <v/>
      </c>
      <c r="D45" s="150"/>
      <c r="E45" s="263" t="str">
        <f>IF('M5 - Input'!F45="","",'M5 - Input'!F45)</f>
        <v/>
      </c>
      <c r="F45" s="256"/>
      <c r="G45" s="326"/>
      <c r="H45" s="17"/>
      <c r="I45" s="326"/>
      <c r="J45" s="80"/>
      <c r="K45" s="290" t="str">
        <f t="shared" si="0"/>
        <v/>
      </c>
      <c r="L45" s="69"/>
    </row>
    <row r="46" spans="2:12" ht="18" customHeight="1" thickBot="1" x14ac:dyDescent="0.25">
      <c r="B46" s="47"/>
      <c r="C46" s="126" t="str">
        <f>IF('M5 - Input'!D46="","",'M5 - Input'!D46)</f>
        <v/>
      </c>
      <c r="D46" s="150"/>
      <c r="E46" s="263" t="str">
        <f>IF('M5 - Input'!F46="","",'M5 - Input'!F46)</f>
        <v/>
      </c>
      <c r="F46" s="256"/>
      <c r="G46" s="326"/>
      <c r="H46" s="17"/>
      <c r="I46" s="326"/>
      <c r="J46" s="80"/>
      <c r="K46" s="290" t="str">
        <f t="shared" si="0"/>
        <v/>
      </c>
      <c r="L46" s="69"/>
    </row>
    <row r="47" spans="2:12" ht="18" customHeight="1" thickBot="1" x14ac:dyDescent="0.25">
      <c r="B47" s="47"/>
      <c r="C47" s="126" t="str">
        <f>IF('M5 - Input'!D47="","",'M5 - Input'!D47)</f>
        <v/>
      </c>
      <c r="D47" s="150"/>
      <c r="E47" s="263" t="str">
        <f>IF('M5 - Input'!F47="","",'M5 - Input'!F47)</f>
        <v/>
      </c>
      <c r="F47" s="256"/>
      <c r="G47" s="326"/>
      <c r="H47" s="17"/>
      <c r="I47" s="326"/>
      <c r="J47" s="80"/>
      <c r="K47" s="290" t="str">
        <f t="shared" si="0"/>
        <v/>
      </c>
      <c r="L47" s="69"/>
    </row>
    <row r="48" spans="2:12" ht="18" customHeight="1" thickBot="1" x14ac:dyDescent="0.25">
      <c r="B48" s="47"/>
      <c r="C48" s="126" t="str">
        <f>IF('M5 - Input'!D48="","",'M5 - Input'!D48)</f>
        <v/>
      </c>
      <c r="D48" s="150"/>
      <c r="E48" s="263" t="str">
        <f>IF('M5 - Input'!F48="","",'M5 - Input'!F48)</f>
        <v/>
      </c>
      <c r="F48" s="256"/>
      <c r="G48" s="326"/>
      <c r="H48" s="17"/>
      <c r="I48" s="326"/>
      <c r="J48" s="80"/>
      <c r="K48" s="290" t="str">
        <f t="shared" si="0"/>
        <v/>
      </c>
      <c r="L48" s="69"/>
    </row>
    <row r="49" spans="2:12" ht="18" customHeight="1" thickBot="1" x14ac:dyDescent="0.25">
      <c r="B49" s="47"/>
      <c r="C49" s="126" t="str">
        <f>IF('M5 - Input'!D49="","",'M5 - Input'!D49)</f>
        <v/>
      </c>
      <c r="D49" s="150"/>
      <c r="E49" s="263" t="str">
        <f>IF('M5 - Input'!F49="","",'M5 - Input'!F49)</f>
        <v/>
      </c>
      <c r="F49" s="256"/>
      <c r="G49" s="326"/>
      <c r="H49" s="17"/>
      <c r="I49" s="326"/>
      <c r="J49" s="80"/>
      <c r="K49" s="290" t="str">
        <f t="shared" si="0"/>
        <v/>
      </c>
      <c r="L49" s="69"/>
    </row>
    <row r="50" spans="2:12" ht="18" customHeight="1" thickBot="1" x14ac:dyDescent="0.25">
      <c r="B50" s="47"/>
      <c r="C50" s="126" t="str">
        <f>IF('M5 - Input'!D50="","",'M5 - Input'!D50)</f>
        <v/>
      </c>
      <c r="D50" s="150"/>
      <c r="E50" s="263" t="str">
        <f>IF('M5 - Input'!F50="","",'M5 - Input'!F50)</f>
        <v/>
      </c>
      <c r="F50" s="256"/>
      <c r="G50" s="326"/>
      <c r="H50" s="17"/>
      <c r="I50" s="326"/>
      <c r="J50" s="80"/>
      <c r="K50" s="290" t="str">
        <f t="shared" si="0"/>
        <v/>
      </c>
      <c r="L50" s="69"/>
    </row>
    <row r="51" spans="2:12" ht="18" customHeight="1" thickBot="1" x14ac:dyDescent="0.25">
      <c r="B51" s="47"/>
      <c r="C51" s="126" t="str">
        <f>IF('M5 - Input'!D51="","",'M5 - Input'!D51)</f>
        <v/>
      </c>
      <c r="D51" s="150"/>
      <c r="E51" s="263" t="str">
        <f>IF('M5 - Input'!F51="","",'M5 - Input'!F51)</f>
        <v/>
      </c>
      <c r="F51" s="256"/>
      <c r="G51" s="326"/>
      <c r="H51" s="17"/>
      <c r="I51" s="326"/>
      <c r="J51" s="80"/>
      <c r="K51" s="290" t="str">
        <f t="shared" si="0"/>
        <v/>
      </c>
      <c r="L51" s="69"/>
    </row>
    <row r="52" spans="2:12" ht="18" customHeight="1" thickBot="1" x14ac:dyDescent="0.25">
      <c r="B52" s="47"/>
      <c r="C52" s="126" t="str">
        <f>IF('M5 - Input'!D52="","",'M5 - Input'!D52)</f>
        <v/>
      </c>
      <c r="D52" s="150"/>
      <c r="E52" s="263" t="str">
        <f>IF('M5 - Input'!F52="","",'M5 - Input'!F52)</f>
        <v/>
      </c>
      <c r="F52" s="256"/>
      <c r="G52" s="326"/>
      <c r="H52" s="17"/>
      <c r="I52" s="326"/>
      <c r="J52" s="80"/>
      <c r="K52" s="290" t="str">
        <f t="shared" si="0"/>
        <v/>
      </c>
      <c r="L52" s="69"/>
    </row>
    <row r="53" spans="2:12" ht="18" customHeight="1" thickBot="1" x14ac:dyDescent="0.25">
      <c r="B53" s="47"/>
      <c r="C53" s="126" t="str">
        <f>IF('M5 - Input'!D53="","",'M5 - Input'!D53)</f>
        <v/>
      </c>
      <c r="D53" s="150"/>
      <c r="E53" s="263" t="str">
        <f>IF('M5 - Input'!F53="","",'M5 - Input'!F53)</f>
        <v/>
      </c>
      <c r="F53" s="256"/>
      <c r="G53" s="326"/>
      <c r="H53" s="17"/>
      <c r="I53" s="326"/>
      <c r="J53" s="80"/>
      <c r="K53" s="290" t="str">
        <f t="shared" si="0"/>
        <v/>
      </c>
      <c r="L53" s="69"/>
    </row>
    <row r="54" spans="2:12" ht="18" customHeight="1" thickBot="1" x14ac:dyDescent="0.25">
      <c r="B54" s="47"/>
      <c r="C54" s="126" t="str">
        <f>IF('M5 - Input'!D54="","",'M5 - Input'!D54)</f>
        <v/>
      </c>
      <c r="D54" s="150"/>
      <c r="E54" s="263" t="str">
        <f>IF('M5 - Input'!F54="","",'M5 - Input'!F54)</f>
        <v/>
      </c>
      <c r="F54" s="256"/>
      <c r="G54" s="326"/>
      <c r="H54" s="17"/>
      <c r="I54" s="326"/>
      <c r="J54" s="80"/>
      <c r="K54" s="290" t="str">
        <f t="shared" si="0"/>
        <v/>
      </c>
      <c r="L54" s="69"/>
    </row>
    <row r="55" spans="2:12" ht="18" customHeight="1" thickBot="1" x14ac:dyDescent="0.25">
      <c r="B55" s="47"/>
      <c r="C55" s="126" t="str">
        <f>IF('M5 - Input'!D55="","",'M5 - Input'!D55)</f>
        <v/>
      </c>
      <c r="D55" s="150"/>
      <c r="E55" s="263" t="str">
        <f>IF('M5 - Input'!F55="","",'M5 - Input'!F55)</f>
        <v/>
      </c>
      <c r="F55" s="256"/>
      <c r="G55" s="326"/>
      <c r="H55" s="17"/>
      <c r="I55" s="326"/>
      <c r="J55" s="80"/>
      <c r="K55" s="290" t="str">
        <f t="shared" si="0"/>
        <v/>
      </c>
      <c r="L55" s="69"/>
    </row>
    <row r="56" spans="2:12" ht="18" customHeight="1" thickBot="1" x14ac:dyDescent="0.25">
      <c r="B56" s="47"/>
      <c r="C56" s="126" t="str">
        <f>IF('M5 - Input'!D56="","",'M5 - Input'!D56)</f>
        <v/>
      </c>
      <c r="D56" s="150"/>
      <c r="E56" s="263" t="str">
        <f>IF('M5 - Input'!F56="","",'M5 - Input'!F56)</f>
        <v/>
      </c>
      <c r="F56" s="256"/>
      <c r="G56" s="326"/>
      <c r="H56" s="17"/>
      <c r="I56" s="326"/>
      <c r="J56" s="80"/>
      <c r="K56" s="290" t="str">
        <f t="shared" si="0"/>
        <v/>
      </c>
      <c r="L56" s="69"/>
    </row>
    <row r="57" spans="2:12" ht="18" customHeight="1" thickBot="1" x14ac:dyDescent="0.25">
      <c r="B57" s="47"/>
      <c r="C57" s="126" t="str">
        <f>IF('M5 - Input'!D57="","",'M5 - Input'!D57)</f>
        <v/>
      </c>
      <c r="D57" s="150"/>
      <c r="E57" s="263" t="str">
        <f>IF('M5 - Input'!F57="","",'M5 - Input'!F57)</f>
        <v/>
      </c>
      <c r="F57" s="256"/>
      <c r="G57" s="326"/>
      <c r="H57" s="17"/>
      <c r="I57" s="326"/>
      <c r="J57" s="80"/>
      <c r="K57" s="290" t="str">
        <f t="shared" si="0"/>
        <v/>
      </c>
      <c r="L57" s="69"/>
    </row>
    <row r="58" spans="2:12" ht="18" customHeight="1" thickBot="1" x14ac:dyDescent="0.25">
      <c r="B58" s="47"/>
      <c r="C58" s="126" t="str">
        <f>IF('M5 - Input'!D58="","",'M5 - Input'!D58)</f>
        <v/>
      </c>
      <c r="D58" s="150"/>
      <c r="E58" s="263" t="str">
        <f>IF('M5 - Input'!F58="","",'M5 - Input'!F58)</f>
        <v/>
      </c>
      <c r="F58" s="256"/>
      <c r="G58" s="326"/>
      <c r="H58" s="17"/>
      <c r="I58" s="326"/>
      <c r="J58" s="80"/>
      <c r="K58" s="290" t="str">
        <f t="shared" si="0"/>
        <v/>
      </c>
      <c r="L58" s="69"/>
    </row>
    <row r="59" spans="2:12" ht="18" customHeight="1" thickBot="1" x14ac:dyDescent="0.25">
      <c r="B59" s="47"/>
      <c r="C59" s="126" t="str">
        <f>IF('M5 - Input'!D59="","",'M5 - Input'!D59)</f>
        <v/>
      </c>
      <c r="D59" s="150"/>
      <c r="E59" s="263" t="str">
        <f>IF('M5 - Input'!F59="","",'M5 - Input'!F59)</f>
        <v/>
      </c>
      <c r="F59" s="256"/>
      <c r="G59" s="326"/>
      <c r="H59" s="17"/>
      <c r="I59" s="326"/>
      <c r="J59" s="80"/>
      <c r="K59" s="290" t="str">
        <f t="shared" si="0"/>
        <v/>
      </c>
      <c r="L59" s="69"/>
    </row>
    <row r="60" spans="2:12" ht="18" customHeight="1" thickBot="1" x14ac:dyDescent="0.25">
      <c r="B60" s="47"/>
      <c r="C60" s="126" t="str">
        <f>IF('M5 - Input'!D60="","",'M5 - Input'!D60)</f>
        <v/>
      </c>
      <c r="D60" s="150"/>
      <c r="E60" s="263" t="str">
        <f>IF('M5 - Input'!F60="","",'M5 - Input'!F60)</f>
        <v/>
      </c>
      <c r="F60" s="256"/>
      <c r="G60" s="326"/>
      <c r="H60" s="17"/>
      <c r="I60" s="326"/>
      <c r="J60" s="80"/>
      <c r="K60" s="290" t="str">
        <f t="shared" si="0"/>
        <v/>
      </c>
      <c r="L60" s="69"/>
    </row>
    <row r="61" spans="2:12" ht="13.5" thickBot="1" x14ac:dyDescent="0.25">
      <c r="B61" s="109"/>
      <c r="C61" s="89"/>
      <c r="D61" s="89"/>
      <c r="E61" s="89"/>
      <c r="F61" s="89"/>
      <c r="G61" s="89"/>
      <c r="H61" s="89"/>
      <c r="I61" s="89"/>
      <c r="J61" s="193"/>
      <c r="K61" s="89"/>
      <c r="L61" s="91"/>
    </row>
  </sheetData>
  <sheetProtection password="CAB7" sheet="1" objects="1" scenarios="1" selectLockedCells="1"/>
  <mergeCells count="4">
    <mergeCell ref="E2:K2"/>
    <mergeCell ref="G8:I8"/>
    <mergeCell ref="K8:K9"/>
    <mergeCell ref="E4:K4"/>
  </mergeCells>
  <conditionalFormatting sqref="F11:F60 K11:K60">
    <cfRule type="containsText" dxfId="7" priority="3" operator="containsText" text="Missing">
      <formula>NOT(ISERROR(SEARCH("Missing",F11)))</formula>
    </cfRule>
  </conditionalFormatting>
  <conditionalFormatting sqref="K11">
    <cfRule type="containsText" dxfId="6" priority="2" operator="containsText" text="Missing">
      <formula>NOT(ISERROR(SEARCH("Missing",K11)))</formula>
    </cfRule>
  </conditionalFormatting>
  <conditionalFormatting sqref="K12:K60">
    <cfRule type="containsText" dxfId="5" priority="1" operator="containsText" text="Missing">
      <formula>NOT(ISERROR(SEARCH("Missing",K12)))</formula>
    </cfRule>
  </conditionalFormatting>
  <dataValidations count="1">
    <dataValidation type="date" operator="greaterThan" allowBlank="1" showInputMessage="1" showErrorMessage="1" error="A valid date must be entered.  (mm/dd/yyyy)" sqref="I11:I60 G11:G60">
      <formula1>18264</formula1>
    </dataValidation>
  </dataValidations>
  <pageMargins left="0.25" right="0.25" top="0.25" bottom="0.5" header="0.25" footer="0.25"/>
  <pageSetup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3"/>
  <sheetViews>
    <sheetView showGridLines="0" zoomScale="90" zoomScaleNormal="90" workbookViewId="0">
      <selection activeCell="D4" sqref="D4:F4"/>
    </sheetView>
  </sheetViews>
  <sheetFormatPr defaultRowHeight="11.25" x14ac:dyDescent="0.2"/>
  <cols>
    <col min="1" max="1" width="1.33203125" style="51" customWidth="1"/>
    <col min="2" max="2" width="24.6640625" style="51" customWidth="1"/>
    <col min="3" max="3" width="1.5" style="51" customWidth="1"/>
    <col min="4" max="4" width="13.83203125" style="51" customWidth="1"/>
    <col min="5" max="5" width="69.5" style="51" customWidth="1"/>
    <col min="6" max="6" width="20.1640625" style="51" customWidth="1"/>
    <col min="7" max="7" width="1" style="51" customWidth="1"/>
    <col min="8" max="8" width="6.6640625" style="186" customWidth="1"/>
    <col min="9" max="9" width="47.1640625" style="186" customWidth="1"/>
    <col min="10" max="10" width="30" style="186" customWidth="1"/>
    <col min="11" max="11" width="14.1640625" style="186" customWidth="1"/>
    <col min="12" max="15" width="9.33203125" style="186"/>
    <col min="16" max="18" width="9.33203125" style="104"/>
    <col min="19" max="26" width="9.33203125" style="51"/>
    <col min="27" max="16384" width="9.33203125" style="24"/>
  </cols>
  <sheetData>
    <row r="1" spans="1:26" ht="8.25" customHeight="1" x14ac:dyDescent="0.2"/>
    <row r="2" spans="1:26" ht="41.25" customHeight="1" x14ac:dyDescent="0.2">
      <c r="B2" s="197" t="s">
        <v>34</v>
      </c>
      <c r="C2" s="442" t="s">
        <v>182</v>
      </c>
      <c r="D2" s="443"/>
      <c r="E2" s="443"/>
      <c r="F2" s="443"/>
    </row>
    <row r="3" spans="1:26" s="28" customFormat="1" ht="8.25" customHeight="1" thickBot="1" x14ac:dyDescent="0.25">
      <c r="A3" s="25"/>
      <c r="B3" s="25"/>
      <c r="C3" s="26"/>
      <c r="D3" s="26"/>
      <c r="E3" s="26"/>
      <c r="F3" s="26"/>
      <c r="G3" s="26"/>
      <c r="H3" s="227"/>
      <c r="I3" s="227"/>
      <c r="J3" s="227"/>
      <c r="K3" s="227"/>
      <c r="L3" s="227"/>
      <c r="M3" s="227"/>
      <c r="N3" s="227"/>
      <c r="O3" s="227"/>
      <c r="P3" s="102"/>
      <c r="Q3" s="102"/>
      <c r="R3" s="104"/>
      <c r="S3" s="25"/>
      <c r="T3" s="25"/>
      <c r="U3" s="25"/>
      <c r="V3" s="25"/>
      <c r="W3" s="25"/>
      <c r="X3" s="25"/>
      <c r="Y3" s="25"/>
      <c r="Z3" s="25"/>
    </row>
    <row r="4" spans="1:26" s="28" customFormat="1" ht="101.25" customHeight="1" x14ac:dyDescent="0.2">
      <c r="A4" s="25"/>
      <c r="B4" s="25"/>
      <c r="C4" s="29"/>
      <c r="D4" s="458" t="s">
        <v>183</v>
      </c>
      <c r="E4" s="458"/>
      <c r="F4" s="459"/>
      <c r="G4" s="26"/>
      <c r="H4" s="227"/>
      <c r="I4" s="186"/>
      <c r="J4" s="186"/>
      <c r="K4" s="186"/>
      <c r="L4" s="186"/>
      <c r="M4" s="186"/>
      <c r="N4" s="186"/>
      <c r="O4" s="186"/>
      <c r="P4" s="104"/>
      <c r="Q4" s="104"/>
      <c r="R4" s="104"/>
      <c r="S4" s="25"/>
      <c r="T4" s="25"/>
      <c r="U4" s="25"/>
      <c r="V4" s="25"/>
      <c r="W4" s="25"/>
      <c r="X4" s="25"/>
      <c r="Y4" s="25"/>
      <c r="Z4" s="25"/>
    </row>
    <row r="5" spans="1:26" s="28" customFormat="1" ht="15" customHeight="1" thickBot="1" x14ac:dyDescent="0.25">
      <c r="A5" s="25"/>
      <c r="B5" s="25"/>
      <c r="C5" s="35"/>
      <c r="D5" s="36"/>
      <c r="E5" s="36"/>
      <c r="F5" s="37"/>
      <c r="G5" s="26"/>
      <c r="H5" s="227"/>
      <c r="I5" s="186"/>
      <c r="J5" s="186"/>
      <c r="K5" s="186"/>
      <c r="L5" s="186"/>
      <c r="M5" s="186"/>
      <c r="N5" s="186"/>
      <c r="O5" s="186"/>
      <c r="P5" s="104"/>
      <c r="Q5" s="104"/>
      <c r="R5" s="104"/>
      <c r="S5" s="25"/>
      <c r="T5" s="25"/>
      <c r="U5" s="25"/>
      <c r="V5" s="25"/>
      <c r="W5" s="25"/>
      <c r="X5" s="25"/>
      <c r="Y5" s="25"/>
      <c r="Z5" s="25"/>
    </row>
    <row r="6" spans="1:26" s="28" customFormat="1" ht="6.75" customHeight="1" thickBot="1" x14ac:dyDescent="0.25">
      <c r="A6" s="25"/>
      <c r="B6" s="25"/>
      <c r="C6" s="26"/>
      <c r="D6" s="26"/>
      <c r="E6" s="26"/>
      <c r="F6" s="26"/>
      <c r="G6" s="26"/>
      <c r="H6" s="227"/>
      <c r="I6" s="227"/>
      <c r="J6" s="227"/>
      <c r="K6" s="227"/>
      <c r="L6" s="227"/>
      <c r="M6" s="227"/>
      <c r="N6" s="227"/>
      <c r="O6" s="227"/>
      <c r="P6" s="102"/>
      <c r="Q6" s="102"/>
      <c r="R6" s="104"/>
      <c r="S6" s="25"/>
      <c r="T6" s="25"/>
      <c r="U6" s="25"/>
      <c r="V6" s="25"/>
      <c r="W6" s="25"/>
      <c r="X6" s="25"/>
      <c r="Y6" s="25"/>
      <c r="Z6" s="25"/>
    </row>
    <row r="7" spans="1:26" s="28" customFormat="1" ht="113.25" customHeight="1" x14ac:dyDescent="0.2">
      <c r="A7" s="25"/>
      <c r="B7" s="25"/>
      <c r="C7" s="29"/>
      <c r="D7" s="435" t="s">
        <v>184</v>
      </c>
      <c r="E7" s="437"/>
      <c r="F7" s="448"/>
      <c r="G7" s="26"/>
      <c r="H7" s="227"/>
      <c r="I7" s="186"/>
      <c r="J7" s="186"/>
      <c r="K7" s="186"/>
      <c r="L7" s="186"/>
      <c r="M7" s="186"/>
      <c r="N7" s="186"/>
      <c r="O7" s="186"/>
      <c r="P7" s="104"/>
      <c r="Q7" s="104"/>
      <c r="R7" s="104"/>
      <c r="S7" s="25"/>
      <c r="T7" s="25"/>
      <c r="U7" s="25"/>
      <c r="V7" s="25"/>
      <c r="W7" s="25"/>
      <c r="X7" s="25"/>
      <c r="Y7" s="25"/>
      <c r="Z7" s="25"/>
    </row>
    <row r="8" spans="1:26" s="28" customFormat="1" ht="9.75" customHeight="1" x14ac:dyDescent="0.2">
      <c r="A8" s="25"/>
      <c r="B8" s="25"/>
      <c r="C8" s="33" t="s">
        <v>9</v>
      </c>
      <c r="D8" s="465"/>
      <c r="E8" s="465"/>
      <c r="F8" s="466"/>
      <c r="G8" s="26"/>
      <c r="H8" s="227"/>
      <c r="I8" s="186"/>
      <c r="J8" s="186"/>
      <c r="K8" s="186"/>
      <c r="L8" s="186"/>
      <c r="M8" s="186"/>
      <c r="N8" s="186"/>
      <c r="O8" s="186"/>
      <c r="P8" s="104"/>
      <c r="Q8" s="104"/>
      <c r="R8" s="104"/>
      <c r="S8" s="25"/>
      <c r="T8" s="25"/>
      <c r="U8" s="25"/>
      <c r="V8" s="25"/>
      <c r="W8" s="25"/>
      <c r="X8" s="25"/>
      <c r="Y8" s="25"/>
      <c r="Z8" s="25"/>
    </row>
    <row r="9" spans="1:26" s="28" customFormat="1" ht="15" customHeight="1" thickBot="1" x14ac:dyDescent="0.25">
      <c r="A9" s="25"/>
      <c r="B9" s="25"/>
      <c r="C9" s="35"/>
      <c r="D9" s="36"/>
      <c r="E9" s="36"/>
      <c r="F9" s="37"/>
      <c r="G9" s="26"/>
      <c r="H9" s="227"/>
      <c r="I9" s="186"/>
      <c r="J9" s="186"/>
      <c r="K9" s="186"/>
      <c r="L9" s="186"/>
      <c r="M9" s="186"/>
      <c r="N9" s="186"/>
      <c r="O9" s="186"/>
      <c r="P9" s="104"/>
      <c r="Q9" s="104"/>
      <c r="R9" s="104"/>
      <c r="S9" s="25"/>
      <c r="T9" s="25"/>
      <c r="U9" s="25"/>
      <c r="V9" s="25"/>
      <c r="W9" s="25"/>
      <c r="X9" s="25"/>
      <c r="Y9" s="25"/>
      <c r="Z9" s="25"/>
    </row>
    <row r="10" spans="1:26" s="28" customFormat="1" ht="8.25" customHeight="1" thickBot="1" x14ac:dyDescent="0.25">
      <c r="A10" s="25"/>
      <c r="B10" s="25"/>
      <c r="C10" s="26"/>
      <c r="D10" s="26"/>
      <c r="E10" s="26"/>
      <c r="F10" s="26"/>
      <c r="G10" s="26"/>
      <c r="H10" s="227"/>
      <c r="I10" s="186"/>
      <c r="J10" s="186"/>
      <c r="K10" s="186"/>
      <c r="L10" s="186"/>
      <c r="M10" s="186"/>
      <c r="N10" s="186"/>
      <c r="O10" s="186"/>
      <c r="P10" s="104"/>
      <c r="Q10" s="104"/>
      <c r="R10" s="104"/>
      <c r="S10" s="25"/>
      <c r="T10" s="25"/>
      <c r="U10" s="25"/>
      <c r="V10" s="25"/>
      <c r="W10" s="25"/>
      <c r="X10" s="25"/>
      <c r="Y10" s="25"/>
      <c r="Z10" s="25"/>
    </row>
    <row r="11" spans="1:26" s="28" customFormat="1" ht="15" customHeight="1" x14ac:dyDescent="0.2">
      <c r="A11" s="25"/>
      <c r="B11" s="25"/>
      <c r="C11" s="279"/>
      <c r="D11" s="259"/>
      <c r="E11" s="259"/>
      <c r="F11" s="468" t="s">
        <v>221</v>
      </c>
      <c r="G11" s="26"/>
      <c r="H11" s="227"/>
      <c r="I11" s="224"/>
      <c r="J11" s="233"/>
      <c r="K11" s="233"/>
      <c r="L11" s="186"/>
      <c r="M11" s="186"/>
      <c r="N11" s="186"/>
      <c r="O11" s="186"/>
      <c r="P11" s="104"/>
      <c r="Q11" s="104"/>
      <c r="R11" s="104"/>
      <c r="S11" s="25"/>
      <c r="T11" s="25"/>
      <c r="U11" s="25"/>
      <c r="V11" s="25"/>
      <c r="W11" s="25"/>
      <c r="X11" s="25"/>
      <c r="Y11" s="25"/>
      <c r="Z11" s="25"/>
    </row>
    <row r="12" spans="1:26" s="28" customFormat="1" ht="31.5" customHeight="1" x14ac:dyDescent="0.2">
      <c r="A12" s="25"/>
      <c r="B12" s="25"/>
      <c r="C12" s="42"/>
      <c r="D12" s="59"/>
      <c r="E12" s="59"/>
      <c r="F12" s="469"/>
      <c r="G12" s="26"/>
      <c r="H12" s="227"/>
      <c r="I12" s="233" t="s">
        <v>30</v>
      </c>
      <c r="J12" s="401" t="e">
        <f>AVERAGE('M8 - Input'!K11:K60)</f>
        <v>#DIV/0!</v>
      </c>
      <c r="K12" s="230">
        <f>COUNTA('M8 - Input'!C11:C60)-COUNTIF('M8 - Input'!C11:C60,"")</f>
        <v>0</v>
      </c>
      <c r="L12" s="186"/>
      <c r="M12" s="186"/>
      <c r="N12" s="186"/>
      <c r="O12" s="186"/>
      <c r="P12" s="104"/>
      <c r="Q12" s="104"/>
      <c r="R12" s="104"/>
      <c r="S12" s="25"/>
      <c r="T12" s="25"/>
      <c r="U12" s="25"/>
      <c r="V12" s="25"/>
      <c r="W12" s="25"/>
      <c r="X12" s="25"/>
      <c r="Y12" s="25"/>
      <c r="Z12" s="25"/>
    </row>
    <row r="13" spans="1:26" s="28" customFormat="1" ht="6" customHeight="1" x14ac:dyDescent="0.2">
      <c r="A13" s="25"/>
      <c r="B13" s="25"/>
      <c r="C13" s="42"/>
      <c r="D13" s="59"/>
      <c r="E13" s="59"/>
      <c r="F13" s="61"/>
      <c r="G13" s="26"/>
      <c r="H13" s="227"/>
      <c r="I13" s="258" t="s">
        <v>18</v>
      </c>
      <c r="J13" s="402" t="str">
        <f>IF(SUMIF('M8 - Input'!$E$11:$E$60,"Active",'M8 - Input'!$K$11:$K$60)=0,"",SUMIF('M8 - Input'!$E$11:$E$60,"Active",'M8 - Input'!$K$11:$K$60)/COUNTIF('M8 - Input'!$E$11:$E$60,"Active"))</f>
        <v/>
      </c>
      <c r="K13" s="230">
        <f>COUNTIF('M8 - Input'!$E$11:$E$60,"Active")</f>
        <v>0</v>
      </c>
      <c r="L13" s="186"/>
      <c r="M13" s="186"/>
      <c r="N13" s="186"/>
      <c r="O13" s="186"/>
      <c r="P13" s="104"/>
      <c r="Q13" s="104"/>
      <c r="R13" s="104"/>
      <c r="S13" s="25"/>
      <c r="T13" s="25"/>
      <c r="U13" s="25"/>
      <c r="V13" s="25"/>
      <c r="W13" s="25"/>
      <c r="X13" s="25"/>
      <c r="Y13" s="25"/>
      <c r="Z13" s="25"/>
    </row>
    <row r="14" spans="1:26" s="28" customFormat="1" ht="12" customHeight="1" x14ac:dyDescent="0.2">
      <c r="A14" s="25"/>
      <c r="B14" s="25"/>
      <c r="C14" s="42"/>
      <c r="D14" s="59"/>
      <c r="E14" s="59"/>
      <c r="F14" s="352"/>
      <c r="G14" s="26"/>
      <c r="H14" s="227"/>
      <c r="I14" s="382" t="s">
        <v>93</v>
      </c>
      <c r="J14" s="402" t="str">
        <f>IF(SUMIF('M8 - Input'!$E$11:$E$60,"Success",'M8 - Input'!$K$11:$K$60)=0,"",SUMIF('M8 - Input'!$E$11:$E$60,"Success",'M8 - Input'!$K$11:$K$60)/COUNTIF('M8 - Input'!$E$11:$E$60,"Success"))</f>
        <v/>
      </c>
      <c r="K14" s="230">
        <f>COUNTIF('M8 - Input'!$E$11:$E$60,"Success")</f>
        <v>0</v>
      </c>
      <c r="L14" s="186"/>
      <c r="M14" s="186"/>
      <c r="N14" s="186"/>
      <c r="O14" s="186"/>
      <c r="P14" s="104"/>
      <c r="Q14" s="104"/>
      <c r="R14" s="104"/>
      <c r="S14" s="25"/>
      <c r="T14" s="25"/>
      <c r="U14" s="25"/>
      <c r="V14" s="25"/>
      <c r="W14" s="25"/>
      <c r="X14" s="25"/>
      <c r="Y14" s="25"/>
      <c r="Z14" s="25"/>
    </row>
    <row r="15" spans="1:26" s="28" customFormat="1" ht="13.5" customHeight="1" x14ac:dyDescent="0.2">
      <c r="A15" s="25"/>
      <c r="B15" s="25"/>
      <c r="C15" s="42"/>
      <c r="D15" s="59"/>
      <c r="E15" s="59"/>
      <c r="F15" s="347">
        <f>+K12</f>
        <v>0</v>
      </c>
      <c r="G15" s="26"/>
      <c r="H15" s="227"/>
      <c r="I15" s="382" t="s">
        <v>7</v>
      </c>
      <c r="J15" s="402" t="str">
        <f>IF(SUMIF('M8 - Input'!$E$11:$E$60,"Administrative Closure",'M8 - Input'!$K$11:$K$60)=0,"",SUMIF('M8 - Input'!$E$11:$E$60,"Administrative Closure",'M8 - Input'!$K$11:$K$60)/COUNTIF('M8 - Input'!$E$11:$E$60,"Administrative Closure"))</f>
        <v/>
      </c>
      <c r="K15" s="230">
        <f>COUNTIF('M8 - Input'!$E$11:$E$60,"Administrative Closure")</f>
        <v>0</v>
      </c>
      <c r="L15" s="186"/>
      <c r="M15" s="186"/>
      <c r="N15" s="186"/>
      <c r="O15" s="186"/>
      <c r="P15" s="104"/>
      <c r="Q15" s="104"/>
      <c r="R15" s="104"/>
      <c r="S15" s="25"/>
      <c r="T15" s="25"/>
      <c r="U15" s="25"/>
      <c r="V15" s="25"/>
      <c r="W15" s="25"/>
      <c r="X15" s="25"/>
      <c r="Y15" s="25"/>
      <c r="Z15" s="25"/>
    </row>
    <row r="16" spans="1:26" s="28" customFormat="1" ht="13.5" customHeight="1" x14ac:dyDescent="0.2">
      <c r="A16" s="25"/>
      <c r="B16" s="25"/>
      <c r="C16" s="42"/>
      <c r="D16" s="59"/>
      <c r="E16" s="59"/>
      <c r="F16" s="49"/>
      <c r="G16" s="26"/>
      <c r="H16" s="227"/>
      <c r="I16" s="382" t="s">
        <v>94</v>
      </c>
      <c r="J16" s="402" t="str">
        <f>IF(SUMIF('M8 - Input'!$E$11:$E$60,"Withdrew While in Compliance",'M8 - Input'!$K$11:$K$60)=0,"",SUMIF('M8 - Input'!$E$11:$E$60,"Withdrew While in Compliance",'M8 - Input'!$K$11:$K$60)/COUNTIF('M8 - Input'!$E$11:$E$60,"Withdrew While in Compliance"))</f>
        <v/>
      </c>
      <c r="K16" s="230">
        <f>COUNTIF('M8 - Input'!$E$11:$E$60,"Withdrew While In Compliance")</f>
        <v>0</v>
      </c>
      <c r="L16" s="186"/>
      <c r="M16" s="186"/>
      <c r="N16" s="186"/>
      <c r="O16" s="186"/>
      <c r="P16" s="104"/>
      <c r="Q16" s="104"/>
      <c r="R16" s="104"/>
      <c r="S16" s="25"/>
      <c r="T16" s="25"/>
      <c r="U16" s="25"/>
      <c r="V16" s="25"/>
      <c r="W16" s="25"/>
      <c r="X16" s="25"/>
      <c r="Y16" s="25"/>
      <c r="Z16" s="25"/>
    </row>
    <row r="17" spans="1:26" s="28" customFormat="1" ht="13.5" customHeight="1" x14ac:dyDescent="0.2">
      <c r="A17" s="25"/>
      <c r="B17" s="25"/>
      <c r="C17" s="45"/>
      <c r="D17" s="59"/>
      <c r="E17" s="59"/>
      <c r="F17" s="347">
        <f>+K13</f>
        <v>0</v>
      </c>
      <c r="G17" s="26"/>
      <c r="H17" s="227"/>
      <c r="I17" s="382" t="s">
        <v>8</v>
      </c>
      <c r="J17" s="402" t="str">
        <f>IF(SUMIF('M8 - Input'!$E$11:$E$60,"Discharged",'M8 - Input'!$K$11:$K$60)=0,"",SUMIF('M8 - Input'!$E$11:$E$60,"Discharged",'M8 - Input'!$K$11:$K$60)/COUNTIF('M8 - Input'!$E$11:$E$60,"Discharged"))</f>
        <v/>
      </c>
      <c r="K17" s="230">
        <f>COUNTIF('M8 - Input'!$E$11:$E$60,"Discharged")</f>
        <v>0</v>
      </c>
      <c r="L17" s="186"/>
      <c r="M17" s="186"/>
      <c r="N17" s="186"/>
      <c r="O17" s="186"/>
      <c r="P17" s="104"/>
      <c r="Q17" s="104"/>
      <c r="R17" s="104"/>
      <c r="S17" s="25"/>
      <c r="T17" s="25"/>
      <c r="U17" s="25"/>
      <c r="V17" s="25"/>
      <c r="W17" s="25"/>
      <c r="X17" s="25"/>
      <c r="Y17" s="25"/>
      <c r="Z17" s="25"/>
    </row>
    <row r="18" spans="1:26" s="28" customFormat="1" ht="13.5" customHeight="1" x14ac:dyDescent="0.2">
      <c r="A18" s="25"/>
      <c r="B18" s="25"/>
      <c r="C18" s="45"/>
      <c r="D18" s="59"/>
      <c r="E18" s="59"/>
      <c r="F18" s="49"/>
      <c r="G18" s="26"/>
      <c r="H18" s="227"/>
      <c r="I18" s="258" t="s">
        <v>95</v>
      </c>
      <c r="J18" s="402" t="str">
        <f>IF(SUMIF('M8 - Input'!$E$11:$E$60,"Transferred to Another Treatment",'M8 - Input'!$K$11:$K$60)=0,"",SUMIF('M8 - Input'!$E$11:$E$60,"Transferred to Another Treatment",'M8 - Input'!$K$11:$K$60)/COUNTIF('M8 - Input'!$E$11:$E$60,"Transferred to Another Treatment"))</f>
        <v/>
      </c>
      <c r="K18" s="230">
        <f>COUNTIF('M8 - Input'!$E$11:$E$60,"Transferred to Another Treatment")</f>
        <v>0</v>
      </c>
      <c r="L18" s="186"/>
      <c r="M18" s="186"/>
      <c r="N18" s="186"/>
      <c r="O18" s="186"/>
      <c r="P18" s="104"/>
      <c r="Q18" s="104"/>
      <c r="R18" s="104"/>
      <c r="S18" s="25"/>
      <c r="T18" s="25"/>
      <c r="U18" s="25"/>
      <c r="V18" s="25"/>
      <c r="W18" s="25"/>
      <c r="X18" s="25"/>
      <c r="Y18" s="25"/>
      <c r="Z18" s="25"/>
    </row>
    <row r="19" spans="1:26" s="28" customFormat="1" ht="13.5" customHeight="1" x14ac:dyDescent="0.2">
      <c r="A19" s="25"/>
      <c r="B19" s="25"/>
      <c r="C19" s="45"/>
      <c r="D19" s="59"/>
      <c r="E19" s="59"/>
      <c r="F19" s="347">
        <f>+K14</f>
        <v>0</v>
      </c>
      <c r="G19" s="26"/>
      <c r="H19" s="227"/>
      <c r="I19" s="258" t="s">
        <v>185</v>
      </c>
      <c r="J19" s="402" t="str">
        <f>IF(SUMIF('M8 - Input'!$E$11:$E$60,"Failed to Complete/Terminated",'M8 - Input'!$K$11:$K$60)=0,"",SUMIF('M8 - Input'!$E$11:$E$60,"Failed to Complete/Terminated",'M8 - Input'!$K$11:$K$60)/COUNTIF('M8 - Input'!$E$11:$E$60,"Failed to Complete/Terminated"))</f>
        <v/>
      </c>
      <c r="K19" s="230">
        <f>COUNTIF('M8 - Input'!$E$11:$E$60,"Failed to Complete/Terminated")</f>
        <v>0</v>
      </c>
      <c r="L19" s="186"/>
      <c r="M19" s="186"/>
      <c r="N19" s="186"/>
      <c r="O19" s="186"/>
      <c r="P19" s="104"/>
      <c r="Q19" s="104"/>
      <c r="R19" s="104"/>
      <c r="S19" s="25"/>
      <c r="T19" s="25"/>
      <c r="U19" s="25"/>
      <c r="V19" s="25"/>
      <c r="W19" s="25"/>
      <c r="X19" s="25"/>
      <c r="Y19" s="25"/>
      <c r="Z19" s="25"/>
    </row>
    <row r="20" spans="1:26" s="28" customFormat="1" ht="13.5" customHeight="1" x14ac:dyDescent="0.2">
      <c r="A20" s="25"/>
      <c r="B20" s="25"/>
      <c r="C20" s="45"/>
      <c r="D20" s="59"/>
      <c r="E20" s="59"/>
      <c r="F20" s="49"/>
      <c r="G20" s="26"/>
      <c r="H20" s="227"/>
      <c r="I20" s="186"/>
      <c r="J20" s="186"/>
      <c r="K20" s="186"/>
      <c r="L20" s="186"/>
      <c r="M20" s="186"/>
      <c r="N20" s="186"/>
      <c r="O20" s="186"/>
      <c r="P20" s="104"/>
      <c r="Q20" s="104"/>
      <c r="R20" s="104"/>
      <c r="S20" s="25"/>
      <c r="T20" s="25"/>
      <c r="U20" s="25"/>
      <c r="V20" s="25"/>
      <c r="W20" s="25"/>
      <c r="X20" s="25"/>
      <c r="Y20" s="25"/>
      <c r="Z20" s="25"/>
    </row>
    <row r="21" spans="1:26" s="28" customFormat="1" ht="13.5" customHeight="1" x14ac:dyDescent="0.2">
      <c r="A21" s="25"/>
      <c r="B21" s="25"/>
      <c r="C21" s="45"/>
      <c r="D21" s="59"/>
      <c r="E21" s="59"/>
      <c r="F21" s="347">
        <f>+K15</f>
        <v>0</v>
      </c>
      <c r="G21" s="26"/>
      <c r="H21" s="227"/>
      <c r="I21" s="382"/>
      <c r="J21" s="392"/>
      <c r="K21" s="186"/>
      <c r="L21" s="186"/>
      <c r="M21" s="186"/>
      <c r="N21" s="186"/>
      <c r="O21" s="186"/>
      <c r="P21" s="104"/>
      <c r="Q21" s="104"/>
      <c r="R21" s="104"/>
      <c r="S21" s="25"/>
      <c r="T21" s="25"/>
      <c r="U21" s="25"/>
      <c r="V21" s="25"/>
      <c r="W21" s="25"/>
      <c r="X21" s="25"/>
      <c r="Y21" s="25"/>
      <c r="Z21" s="25"/>
    </row>
    <row r="22" spans="1:26" s="28" customFormat="1" ht="13.5" customHeight="1" x14ac:dyDescent="0.2">
      <c r="A22" s="25"/>
      <c r="B22" s="25"/>
      <c r="C22" s="45"/>
      <c r="D22" s="59"/>
      <c r="E22" s="59"/>
      <c r="F22" s="49"/>
      <c r="G22" s="26"/>
      <c r="H22" s="227"/>
      <c r="I22" s="382"/>
      <c r="J22" s="392"/>
      <c r="K22" s="224"/>
      <c r="L22" s="186"/>
      <c r="M22" s="186"/>
      <c r="N22" s="186"/>
      <c r="O22" s="186"/>
      <c r="P22" s="104"/>
      <c r="Q22" s="104"/>
      <c r="R22" s="104"/>
      <c r="S22" s="25"/>
      <c r="T22" s="25"/>
      <c r="U22" s="25"/>
      <c r="V22" s="25"/>
      <c r="W22" s="25"/>
      <c r="X22" s="25"/>
      <c r="Y22" s="25"/>
      <c r="Z22" s="25"/>
    </row>
    <row r="23" spans="1:26" s="28" customFormat="1" ht="13.5" customHeight="1" x14ac:dyDescent="0.2">
      <c r="A23" s="25"/>
      <c r="B23" s="25"/>
      <c r="C23" s="45"/>
      <c r="D23" s="59"/>
      <c r="E23" s="59"/>
      <c r="F23" s="347">
        <f>+K16</f>
        <v>0</v>
      </c>
      <c r="G23" s="26"/>
      <c r="H23" s="227"/>
      <c r="I23" s="382"/>
      <c r="J23" s="383"/>
      <c r="K23" s="224"/>
      <c r="L23" s="186"/>
      <c r="M23" s="186"/>
      <c r="N23" s="186"/>
      <c r="O23" s="186"/>
      <c r="P23" s="104"/>
      <c r="Q23" s="104"/>
      <c r="R23" s="104"/>
      <c r="S23" s="25"/>
      <c r="T23" s="25"/>
      <c r="U23" s="25"/>
      <c r="V23" s="25"/>
      <c r="W23" s="25"/>
      <c r="X23" s="25"/>
      <c r="Y23" s="25"/>
      <c r="Z23" s="25"/>
    </row>
    <row r="24" spans="1:26" s="28" customFormat="1" ht="13.5" customHeight="1" x14ac:dyDescent="0.2">
      <c r="A24" s="25"/>
      <c r="B24" s="25"/>
      <c r="C24" s="45"/>
      <c r="D24" s="59"/>
      <c r="E24" s="59"/>
      <c r="F24" s="49"/>
      <c r="G24" s="26"/>
      <c r="H24" s="227"/>
      <c r="I24" s="186"/>
      <c r="J24" s="233"/>
      <c r="K24" s="186"/>
      <c r="L24" s="186"/>
      <c r="M24" s="186"/>
      <c r="N24" s="186"/>
      <c r="O24" s="186"/>
      <c r="P24" s="104"/>
      <c r="Q24" s="104"/>
      <c r="R24" s="104"/>
      <c r="S24" s="25"/>
      <c r="T24" s="25"/>
      <c r="U24" s="25"/>
      <c r="V24" s="25"/>
      <c r="W24" s="25"/>
      <c r="X24" s="25"/>
      <c r="Y24" s="25"/>
      <c r="Z24" s="25"/>
    </row>
    <row r="25" spans="1:26" s="28" customFormat="1" ht="13.5" customHeight="1" x14ac:dyDescent="0.2">
      <c r="A25" s="25"/>
      <c r="B25" s="25"/>
      <c r="C25" s="45"/>
      <c r="D25" s="59"/>
      <c r="E25" s="59"/>
      <c r="F25" s="347">
        <f>+K17</f>
        <v>0</v>
      </c>
      <c r="G25" s="26"/>
      <c r="H25" s="227"/>
      <c r="I25" s="233"/>
      <c r="J25" s="233"/>
      <c r="K25" s="186"/>
      <c r="L25" s="186"/>
      <c r="M25" s="186"/>
      <c r="N25" s="186"/>
      <c r="O25" s="186"/>
      <c r="P25" s="104"/>
      <c r="Q25" s="104"/>
      <c r="R25" s="104"/>
      <c r="S25" s="25"/>
      <c r="T25" s="25"/>
      <c r="U25" s="25"/>
      <c r="V25" s="25"/>
      <c r="W25" s="25"/>
      <c r="X25" s="25"/>
      <c r="Y25" s="25"/>
      <c r="Z25" s="25"/>
    </row>
    <row r="26" spans="1:26" s="28" customFormat="1" ht="13.5" customHeight="1" x14ac:dyDescent="0.2">
      <c r="A26" s="25"/>
      <c r="B26" s="25"/>
      <c r="C26" s="45"/>
      <c r="D26" s="59"/>
      <c r="E26" s="59"/>
      <c r="F26" s="49"/>
      <c r="G26" s="26"/>
      <c r="H26" s="227"/>
      <c r="I26" s="233"/>
      <c r="J26" s="233"/>
      <c r="K26" s="186"/>
      <c r="L26" s="186"/>
      <c r="M26" s="186"/>
      <c r="N26" s="186"/>
      <c r="O26" s="186"/>
      <c r="P26" s="104"/>
      <c r="Q26" s="104"/>
      <c r="R26" s="104"/>
      <c r="S26" s="25"/>
      <c r="T26" s="25"/>
      <c r="U26" s="25"/>
      <c r="V26" s="25"/>
      <c r="W26" s="25"/>
      <c r="X26" s="25"/>
      <c r="Y26" s="25"/>
      <c r="Z26" s="25"/>
    </row>
    <row r="27" spans="1:26" s="28" customFormat="1" ht="13.5" customHeight="1" x14ac:dyDescent="0.2">
      <c r="A27" s="25"/>
      <c r="B27" s="25"/>
      <c r="C27" s="45"/>
      <c r="D27" s="59"/>
      <c r="E27" s="59"/>
      <c r="F27" s="347">
        <f>+K18</f>
        <v>0</v>
      </c>
      <c r="G27" s="26"/>
      <c r="H27" s="227"/>
      <c r="I27" s="233"/>
      <c r="J27" s="233"/>
      <c r="K27" s="186"/>
      <c r="L27" s="186"/>
      <c r="M27" s="186"/>
      <c r="N27" s="186"/>
      <c r="O27" s="186"/>
      <c r="P27" s="104"/>
      <c r="Q27" s="104"/>
      <c r="R27" s="104"/>
      <c r="S27" s="25"/>
      <c r="T27" s="25"/>
      <c r="U27" s="25"/>
      <c r="V27" s="25"/>
      <c r="W27" s="25"/>
      <c r="X27" s="25"/>
      <c r="Y27" s="25"/>
      <c r="Z27" s="25"/>
    </row>
    <row r="28" spans="1:26" s="28" customFormat="1" ht="13.5" customHeight="1" x14ac:dyDescent="0.2">
      <c r="A28" s="25"/>
      <c r="B28" s="25"/>
      <c r="C28" s="45"/>
      <c r="D28" s="59"/>
      <c r="E28" s="59"/>
      <c r="F28" s="49"/>
      <c r="G28" s="26"/>
      <c r="H28" s="227"/>
      <c r="I28" s="233"/>
      <c r="J28" s="233"/>
      <c r="K28" s="186"/>
      <c r="L28" s="186"/>
      <c r="M28" s="186"/>
      <c r="N28" s="186"/>
      <c r="O28" s="186"/>
      <c r="P28" s="104"/>
      <c r="Q28" s="104"/>
      <c r="R28" s="104"/>
      <c r="S28" s="25"/>
      <c r="T28" s="25"/>
      <c r="U28" s="25"/>
      <c r="V28" s="25"/>
      <c r="W28" s="25"/>
      <c r="X28" s="25"/>
      <c r="Y28" s="25"/>
      <c r="Z28" s="25"/>
    </row>
    <row r="29" spans="1:26" s="28" customFormat="1" ht="13.5" customHeight="1" x14ac:dyDescent="0.2">
      <c r="A29" s="25"/>
      <c r="B29" s="25"/>
      <c r="C29" s="45"/>
      <c r="D29" s="67"/>
      <c r="E29" s="67"/>
      <c r="F29" s="347">
        <f>+K19</f>
        <v>0</v>
      </c>
      <c r="G29" s="26"/>
      <c r="H29" s="227"/>
      <c r="I29" s="233"/>
      <c r="J29" s="233"/>
      <c r="K29" s="186"/>
      <c r="L29" s="186"/>
      <c r="M29" s="186"/>
      <c r="N29" s="186"/>
      <c r="O29" s="186"/>
      <c r="P29" s="104"/>
      <c r="Q29" s="104"/>
      <c r="R29" s="104"/>
      <c r="S29" s="25"/>
      <c r="T29" s="25"/>
      <c r="U29" s="25"/>
      <c r="V29" s="25"/>
      <c r="W29" s="25"/>
      <c r="X29" s="25"/>
      <c r="Y29" s="25"/>
      <c r="Z29" s="25"/>
    </row>
    <row r="30" spans="1:26" s="28" customFormat="1" ht="11.25" customHeight="1" x14ac:dyDescent="0.2">
      <c r="A30" s="25"/>
      <c r="B30" s="25"/>
      <c r="C30" s="45"/>
      <c r="D30" s="67"/>
      <c r="E30" s="67"/>
      <c r="F30" s="221"/>
      <c r="G30" s="26"/>
      <c r="H30" s="227"/>
      <c r="I30" s="233"/>
      <c r="J30" s="233"/>
      <c r="K30" s="186"/>
      <c r="L30" s="186"/>
      <c r="M30" s="186"/>
      <c r="N30" s="186"/>
      <c r="O30" s="186"/>
      <c r="P30" s="104"/>
      <c r="Q30" s="104"/>
      <c r="R30" s="104"/>
      <c r="S30" s="25"/>
      <c r="T30" s="25"/>
      <c r="U30" s="25"/>
      <c r="V30" s="25"/>
      <c r="W30" s="25"/>
      <c r="X30" s="25"/>
      <c r="Y30" s="25"/>
      <c r="Z30" s="25"/>
    </row>
    <row r="31" spans="1:26" s="28" customFormat="1" ht="15" customHeight="1" thickBot="1" x14ac:dyDescent="0.25">
      <c r="A31" s="25"/>
      <c r="B31" s="25"/>
      <c r="C31" s="109"/>
      <c r="D31" s="89"/>
      <c r="E31" s="89"/>
      <c r="F31" s="91"/>
      <c r="G31" s="26"/>
      <c r="H31" s="227"/>
      <c r="I31" s="186"/>
      <c r="J31" s="186"/>
      <c r="K31" s="186"/>
      <c r="L31" s="186"/>
      <c r="M31" s="186"/>
      <c r="N31" s="186"/>
      <c r="O31" s="186"/>
      <c r="P31" s="104"/>
      <c r="Q31" s="104"/>
      <c r="R31" s="104"/>
      <c r="S31" s="25"/>
      <c r="T31" s="25"/>
      <c r="U31" s="25"/>
      <c r="V31" s="25"/>
      <c r="W31" s="25"/>
      <c r="X31" s="25"/>
      <c r="Y31" s="25"/>
      <c r="Z31" s="25"/>
    </row>
    <row r="32" spans="1:26" s="28" customFormat="1" ht="15" customHeight="1" x14ac:dyDescent="0.2">
      <c r="A32" s="25"/>
      <c r="B32" s="25"/>
      <c r="C32" s="51"/>
      <c r="D32" s="51"/>
      <c r="E32" s="51"/>
      <c r="F32" s="51"/>
      <c r="G32" s="26"/>
      <c r="H32" s="227"/>
      <c r="I32" s="186"/>
      <c r="J32" s="186"/>
      <c r="K32" s="186"/>
      <c r="L32" s="186"/>
      <c r="M32" s="186"/>
      <c r="N32" s="186"/>
      <c r="O32" s="186"/>
      <c r="P32" s="104"/>
      <c r="Q32" s="104"/>
      <c r="R32" s="104"/>
      <c r="S32" s="25"/>
      <c r="T32" s="25"/>
      <c r="U32" s="25"/>
      <c r="V32" s="25"/>
      <c r="W32" s="25"/>
      <c r="X32" s="25"/>
      <c r="Y32" s="25"/>
      <c r="Z32" s="25"/>
    </row>
    <row r="33" spans="2:2" x14ac:dyDescent="0.2">
      <c r="B33" s="50"/>
    </row>
  </sheetData>
  <sheetProtection password="CAB7" sheet="1" objects="1" scenarios="1" selectLockedCells="1"/>
  <mergeCells count="5">
    <mergeCell ref="C2:F2"/>
    <mergeCell ref="D4:F4"/>
    <mergeCell ref="D8:F8"/>
    <mergeCell ref="D7:F7"/>
    <mergeCell ref="F11:F12"/>
  </mergeCells>
  <pageMargins left="0.25" right="0.25" top="0.25" bottom="0.5" header="0.25" footer="0.25"/>
  <pageSetup scale="97" orientation="portrait" horizontalDpi="300"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32"/>
  <sheetViews>
    <sheetView showGridLines="0" tabSelected="1" topLeftCell="A8" zoomScale="90" zoomScaleNormal="90" workbookViewId="0">
      <selection activeCell="E10" sqref="E10"/>
    </sheetView>
  </sheetViews>
  <sheetFormatPr defaultRowHeight="11.25" x14ac:dyDescent="0.2"/>
  <cols>
    <col min="1" max="2" width="1.33203125" style="51" customWidth="1"/>
    <col min="3" max="3" width="22.33203125" style="51" customWidth="1"/>
    <col min="4" max="4" width="0.83203125" style="51" customWidth="1"/>
    <col min="5" max="5" width="14.83203125" style="51" customWidth="1"/>
    <col min="6" max="6" width="0.83203125" style="51" customWidth="1"/>
    <col min="7" max="7" width="14.83203125" style="51" customWidth="1"/>
    <col min="8" max="8" width="1" style="51" customWidth="1"/>
    <col min="9" max="9" width="14.83203125" style="51" customWidth="1"/>
    <col min="10" max="10" width="0.83203125" style="51" customWidth="1"/>
    <col min="11" max="11" width="14.83203125" style="51" customWidth="1"/>
    <col min="12" max="12" width="0.83203125" style="51" customWidth="1"/>
    <col min="13" max="13" width="14.83203125" style="51" customWidth="1"/>
    <col min="14" max="14" width="0.83203125" style="51" customWidth="1"/>
    <col min="15" max="15" width="14.83203125" style="51" customWidth="1"/>
    <col min="16" max="16" width="0.83203125" style="51" customWidth="1"/>
    <col min="17" max="17" width="14.83203125" style="51" customWidth="1"/>
    <col min="18" max="18" width="0.83203125" style="51" customWidth="1"/>
    <col min="19" max="19" width="14.83203125" style="51" customWidth="1"/>
    <col min="20" max="20" width="0.6640625" style="51" customWidth="1"/>
    <col min="21" max="21" width="15.6640625" style="51" customWidth="1"/>
    <col min="22" max="22" width="1" style="51" customWidth="1"/>
    <col min="23" max="23" width="0.5" style="51" customWidth="1"/>
    <col min="24" max="34" width="9.33203125" style="186"/>
    <col min="35" max="40" width="9.33203125" style="111"/>
    <col min="41" max="16384" width="9.33203125" style="24"/>
  </cols>
  <sheetData>
    <row r="1" spans="1:94" ht="8.25" customHeight="1" x14ac:dyDescent="0.2"/>
    <row r="2" spans="1:94" ht="41.25" customHeight="1" x14ac:dyDescent="0.2">
      <c r="B2" s="197" t="s">
        <v>74</v>
      </c>
      <c r="C2" s="197"/>
      <c r="D2" s="442" t="s">
        <v>106</v>
      </c>
      <c r="E2" s="443"/>
      <c r="F2" s="443"/>
      <c r="G2" s="443"/>
      <c r="H2" s="470"/>
      <c r="I2" s="470"/>
      <c r="J2" s="470"/>
      <c r="K2" s="470"/>
      <c r="L2" s="470"/>
      <c r="M2" s="470"/>
      <c r="N2" s="470"/>
      <c r="O2" s="470"/>
      <c r="P2" s="470"/>
      <c r="Q2" s="470"/>
      <c r="R2" s="470"/>
      <c r="S2" s="470"/>
      <c r="T2" s="470"/>
      <c r="U2" s="470"/>
      <c r="V2" s="119"/>
    </row>
    <row r="3" spans="1:94" s="28" customFormat="1" ht="8.25" customHeight="1" thickBot="1" x14ac:dyDescent="0.25">
      <c r="A3" s="25"/>
      <c r="B3" s="25"/>
      <c r="C3" s="25"/>
      <c r="D3" s="25"/>
      <c r="E3" s="26"/>
      <c r="F3" s="26"/>
      <c r="G3" s="26"/>
      <c r="H3" s="25"/>
      <c r="I3" s="25"/>
      <c r="J3" s="25"/>
      <c r="K3" s="25"/>
      <c r="L3" s="25"/>
      <c r="M3" s="25"/>
      <c r="N3" s="25"/>
      <c r="O3" s="25"/>
      <c r="P3" s="25"/>
      <c r="Q3" s="25"/>
      <c r="R3" s="25"/>
      <c r="S3" s="25"/>
      <c r="T3" s="25"/>
      <c r="U3" s="25"/>
      <c r="V3" s="25"/>
      <c r="W3" s="26"/>
      <c r="X3" s="227"/>
      <c r="Y3" s="227"/>
      <c r="Z3" s="227"/>
      <c r="AA3" s="227"/>
      <c r="AB3" s="227"/>
      <c r="AC3" s="227"/>
      <c r="AD3" s="227"/>
      <c r="AE3" s="227"/>
      <c r="AF3" s="227"/>
      <c r="AG3" s="227"/>
      <c r="AH3" s="227"/>
      <c r="AI3" s="178"/>
      <c r="AJ3" s="178"/>
      <c r="AK3" s="178"/>
      <c r="AL3" s="178"/>
      <c r="AM3" s="178"/>
      <c r="AN3" s="178"/>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row>
    <row r="4" spans="1:94" s="28" customFormat="1" ht="108.75" customHeight="1" x14ac:dyDescent="0.2">
      <c r="A4" s="25"/>
      <c r="B4" s="25"/>
      <c r="C4" s="25"/>
      <c r="D4" s="56"/>
      <c r="E4" s="435" t="s">
        <v>152</v>
      </c>
      <c r="F4" s="437"/>
      <c r="G4" s="437"/>
      <c r="H4" s="437"/>
      <c r="I4" s="437"/>
      <c r="J4" s="437"/>
      <c r="K4" s="437"/>
      <c r="L4" s="437"/>
      <c r="M4" s="437"/>
      <c r="N4" s="437"/>
      <c r="O4" s="437"/>
      <c r="P4" s="437"/>
      <c r="Q4" s="437"/>
      <c r="R4" s="437"/>
      <c r="S4" s="437"/>
      <c r="T4" s="437"/>
      <c r="U4" s="437"/>
      <c r="V4" s="58"/>
      <c r="W4" s="25"/>
      <c r="X4" s="186"/>
      <c r="Y4" s="186"/>
      <c r="Z4" s="186"/>
      <c r="AA4" s="186"/>
      <c r="AB4" s="186"/>
      <c r="AC4" s="186"/>
      <c r="AD4" s="186"/>
      <c r="AE4" s="186"/>
      <c r="AF4" s="186"/>
      <c r="AG4" s="186"/>
      <c r="AH4" s="186"/>
      <c r="AI4" s="111"/>
      <c r="AJ4" s="111"/>
      <c r="AK4" s="111"/>
      <c r="AL4" s="111"/>
      <c r="AM4" s="111"/>
      <c r="AN4" s="111"/>
    </row>
    <row r="5" spans="1:94" s="28" customFormat="1" ht="6" customHeight="1" thickBot="1" x14ac:dyDescent="0.25">
      <c r="A5" s="25"/>
      <c r="B5" s="25"/>
      <c r="C5" s="25"/>
      <c r="D5" s="62"/>
      <c r="E5" s="63"/>
      <c r="F5" s="64"/>
      <c r="G5" s="64"/>
      <c r="H5" s="64"/>
      <c r="I5" s="64"/>
      <c r="J5" s="64"/>
      <c r="K5" s="64"/>
      <c r="L5" s="64"/>
      <c r="M5" s="64"/>
      <c r="N5" s="64"/>
      <c r="O5" s="64"/>
      <c r="P5" s="64"/>
      <c r="Q5" s="64"/>
      <c r="R5" s="64"/>
      <c r="S5" s="64"/>
      <c r="T5" s="64"/>
      <c r="U5" s="64"/>
      <c r="V5" s="65"/>
      <c r="W5" s="25"/>
      <c r="X5" s="186"/>
      <c r="Y5" s="186"/>
      <c r="Z5" s="186"/>
      <c r="AA5" s="186"/>
      <c r="AB5" s="186"/>
      <c r="AC5" s="186"/>
      <c r="AD5" s="186"/>
      <c r="AE5" s="186"/>
      <c r="AF5" s="186"/>
      <c r="AG5" s="186"/>
      <c r="AH5" s="186"/>
      <c r="AI5" s="111"/>
      <c r="AJ5" s="111"/>
      <c r="AK5" s="111"/>
      <c r="AL5" s="111"/>
      <c r="AM5" s="111"/>
      <c r="AN5" s="111"/>
    </row>
    <row r="6" spans="1:94" s="28" customFormat="1" ht="8.25" customHeight="1" thickBot="1" x14ac:dyDescent="0.25">
      <c r="A6" s="25"/>
      <c r="B6" s="25"/>
      <c r="C6" s="25"/>
      <c r="D6" s="25"/>
      <c r="E6" s="26"/>
      <c r="F6" s="26"/>
      <c r="G6" s="26"/>
      <c r="H6" s="25"/>
      <c r="I6" s="25"/>
      <c r="J6" s="25"/>
      <c r="K6" s="25"/>
      <c r="L6" s="25"/>
      <c r="M6" s="25"/>
      <c r="N6" s="25"/>
      <c r="O6" s="25"/>
      <c r="P6" s="25"/>
      <c r="Q6" s="25"/>
      <c r="R6" s="25"/>
      <c r="S6" s="25"/>
      <c r="T6" s="25"/>
      <c r="U6" s="25"/>
      <c r="V6" s="25"/>
      <c r="W6" s="25"/>
      <c r="X6" s="186"/>
      <c r="Y6" s="186"/>
      <c r="Z6" s="186"/>
      <c r="AA6" s="186"/>
      <c r="AB6" s="186"/>
      <c r="AC6" s="186"/>
      <c r="AD6" s="186"/>
      <c r="AE6" s="186"/>
      <c r="AF6" s="186"/>
      <c r="AG6" s="186"/>
      <c r="AH6" s="186"/>
      <c r="AI6" s="111"/>
      <c r="AJ6" s="111"/>
      <c r="AK6" s="111"/>
      <c r="AL6" s="111"/>
      <c r="AM6" s="111"/>
      <c r="AN6" s="111"/>
    </row>
    <row r="7" spans="1:94" ht="18" customHeight="1" x14ac:dyDescent="0.2">
      <c r="B7" s="252"/>
      <c r="C7" s="259" t="s">
        <v>11</v>
      </c>
      <c r="D7" s="73"/>
      <c r="E7" s="259"/>
      <c r="F7" s="259"/>
      <c r="G7" s="259"/>
      <c r="H7" s="259"/>
      <c r="I7" s="259"/>
      <c r="J7" s="259"/>
      <c r="K7" s="259"/>
      <c r="L7" s="277"/>
      <c r="M7" s="277"/>
      <c r="N7" s="277"/>
      <c r="O7" s="277"/>
      <c r="P7" s="277"/>
      <c r="Q7" s="277"/>
      <c r="R7" s="277"/>
      <c r="S7" s="277"/>
      <c r="T7" s="259"/>
      <c r="U7" s="259"/>
      <c r="V7" s="98"/>
    </row>
    <row r="8" spans="1:94" s="85" customFormat="1" ht="137.25" customHeight="1" thickBot="1" x14ac:dyDescent="0.25">
      <c r="A8" s="52"/>
      <c r="B8" s="167"/>
      <c r="C8" s="79" t="s">
        <v>75</v>
      </c>
      <c r="D8" s="77"/>
      <c r="E8" s="81" t="s">
        <v>76</v>
      </c>
      <c r="F8" s="80"/>
      <c r="G8" s="82" t="s">
        <v>77</v>
      </c>
      <c r="H8" s="86"/>
      <c r="I8" s="82" t="s">
        <v>78</v>
      </c>
      <c r="J8" s="86"/>
      <c r="K8" s="82" t="s">
        <v>79</v>
      </c>
      <c r="L8" s="86"/>
      <c r="M8" s="82" t="s">
        <v>203</v>
      </c>
      <c r="N8" s="86"/>
      <c r="O8" s="82" t="s">
        <v>204</v>
      </c>
      <c r="P8" s="86"/>
      <c r="Q8" s="82" t="s">
        <v>205</v>
      </c>
      <c r="R8" s="86"/>
      <c r="S8" s="82" t="s">
        <v>206</v>
      </c>
      <c r="T8" s="68"/>
      <c r="U8" s="329" t="s">
        <v>207</v>
      </c>
      <c r="V8" s="69"/>
      <c r="W8" s="52"/>
      <c r="X8" s="233"/>
      <c r="Y8" s="233"/>
      <c r="Z8" s="233"/>
      <c r="AA8" s="233"/>
      <c r="AB8" s="233"/>
      <c r="AC8" s="233"/>
      <c r="AD8" s="233"/>
      <c r="AE8" s="233"/>
      <c r="AF8" s="233"/>
      <c r="AG8" s="233"/>
      <c r="AH8" s="233"/>
      <c r="AI8" s="112"/>
      <c r="AJ8" s="112"/>
      <c r="AK8" s="112"/>
      <c r="AL8" s="112"/>
      <c r="AM8" s="112"/>
      <c r="AN8" s="112"/>
    </row>
    <row r="9" spans="1:94" s="85" customFormat="1" ht="8.25" customHeight="1" thickBot="1" x14ac:dyDescent="0.25">
      <c r="A9" s="52"/>
      <c r="B9" s="167"/>
      <c r="C9" s="212"/>
      <c r="D9" s="77"/>
      <c r="E9" s="86"/>
      <c r="F9" s="68"/>
      <c r="G9" s="86"/>
      <c r="H9" s="86"/>
      <c r="I9" s="86"/>
      <c r="J9" s="86"/>
      <c r="K9" s="86"/>
      <c r="L9" s="86"/>
      <c r="M9" s="86"/>
      <c r="N9" s="86"/>
      <c r="O9" s="86"/>
      <c r="P9" s="86"/>
      <c r="Q9" s="86"/>
      <c r="R9" s="86"/>
      <c r="S9" s="86"/>
      <c r="T9" s="68"/>
      <c r="U9" s="86"/>
      <c r="V9" s="69"/>
      <c r="W9" s="52"/>
      <c r="X9" s="233"/>
      <c r="Y9" s="233"/>
      <c r="Z9" s="233"/>
      <c r="AA9" s="233"/>
      <c r="AB9" s="233"/>
      <c r="AC9" s="233"/>
      <c r="AD9" s="233"/>
      <c r="AE9" s="233"/>
      <c r="AF9" s="233"/>
      <c r="AG9" s="233"/>
      <c r="AH9" s="233"/>
      <c r="AI9" s="112"/>
      <c r="AJ9" s="112"/>
      <c r="AK9" s="112"/>
      <c r="AL9" s="112"/>
      <c r="AM9" s="112"/>
      <c r="AN9" s="112"/>
    </row>
    <row r="10" spans="1:94" ht="18" customHeight="1" thickBot="1" x14ac:dyDescent="0.25">
      <c r="B10" s="47"/>
      <c r="C10" s="332"/>
      <c r="D10" s="106"/>
      <c r="E10" s="327"/>
      <c r="F10" s="328"/>
      <c r="G10" s="327"/>
      <c r="H10" s="328"/>
      <c r="I10" s="327"/>
      <c r="J10" s="328"/>
      <c r="K10" s="327"/>
      <c r="L10" s="328"/>
      <c r="M10" s="327"/>
      <c r="N10" s="328"/>
      <c r="O10" s="327"/>
      <c r="P10" s="328"/>
      <c r="Q10" s="327"/>
      <c r="R10" s="328"/>
      <c r="S10" s="327"/>
      <c r="T10" s="48"/>
      <c r="U10" s="330" t="str">
        <f t="shared" ref="U10:U21" si="0">IF(C10="","",IF((COUNTIF(E10:S10,"Missing")+COUNTIF(E10:S10,"Available")=0),"Not Applicable",COUNTIF(E10:S10,"Missing")/(COUNTIF(E10:S10,"Missing")+COUNTIF(E10:S10,"Available"))))</f>
        <v/>
      </c>
      <c r="V10" s="69"/>
    </row>
    <row r="11" spans="1:94" ht="18" customHeight="1" thickBot="1" x14ac:dyDescent="0.25">
      <c r="B11" s="47"/>
      <c r="C11" s="332"/>
      <c r="D11" s="106"/>
      <c r="E11" s="327"/>
      <c r="F11" s="328"/>
      <c r="G11" s="327"/>
      <c r="H11" s="328"/>
      <c r="I11" s="327"/>
      <c r="J11" s="328"/>
      <c r="K11" s="327"/>
      <c r="L11" s="328"/>
      <c r="M11" s="327"/>
      <c r="N11" s="328"/>
      <c r="O11" s="327"/>
      <c r="P11" s="328"/>
      <c r="Q11" s="327"/>
      <c r="R11" s="328"/>
      <c r="S11" s="327"/>
      <c r="T11" s="48"/>
      <c r="U11" s="330" t="str">
        <f t="shared" si="0"/>
        <v/>
      </c>
      <c r="V11" s="69"/>
    </row>
    <row r="12" spans="1:94" ht="18" customHeight="1" thickBot="1" x14ac:dyDescent="0.25">
      <c r="B12" s="47"/>
      <c r="C12" s="332"/>
      <c r="D12" s="106"/>
      <c r="E12" s="327"/>
      <c r="F12" s="328"/>
      <c r="G12" s="327"/>
      <c r="H12" s="328"/>
      <c r="I12" s="327"/>
      <c r="J12" s="328"/>
      <c r="K12" s="327"/>
      <c r="L12" s="328"/>
      <c r="M12" s="327"/>
      <c r="N12" s="328"/>
      <c r="O12" s="327"/>
      <c r="P12" s="328"/>
      <c r="Q12" s="327"/>
      <c r="R12" s="328"/>
      <c r="S12" s="327"/>
      <c r="T12" s="48"/>
      <c r="U12" s="330" t="str">
        <f t="shared" si="0"/>
        <v/>
      </c>
      <c r="V12" s="69"/>
    </row>
    <row r="13" spans="1:94" ht="18" customHeight="1" thickBot="1" x14ac:dyDescent="0.25">
      <c r="B13" s="47"/>
      <c r="C13" s="332"/>
      <c r="D13" s="106"/>
      <c r="E13" s="327"/>
      <c r="F13" s="328"/>
      <c r="G13" s="327"/>
      <c r="H13" s="328"/>
      <c r="I13" s="327"/>
      <c r="J13" s="328"/>
      <c r="K13" s="327"/>
      <c r="L13" s="328"/>
      <c r="M13" s="327"/>
      <c r="N13" s="328"/>
      <c r="O13" s="327"/>
      <c r="P13" s="328"/>
      <c r="Q13" s="327"/>
      <c r="R13" s="328"/>
      <c r="S13" s="327"/>
      <c r="T13" s="48"/>
      <c r="U13" s="330" t="str">
        <f t="shared" si="0"/>
        <v/>
      </c>
      <c r="V13" s="69"/>
    </row>
    <row r="14" spans="1:94" ht="18" customHeight="1" thickBot="1" x14ac:dyDescent="0.25">
      <c r="B14" s="47"/>
      <c r="C14" s="332"/>
      <c r="D14" s="106"/>
      <c r="E14" s="327"/>
      <c r="F14" s="328"/>
      <c r="G14" s="327"/>
      <c r="H14" s="328"/>
      <c r="I14" s="327"/>
      <c r="J14" s="328"/>
      <c r="K14" s="327"/>
      <c r="L14" s="328"/>
      <c r="M14" s="327"/>
      <c r="N14" s="328"/>
      <c r="O14" s="327"/>
      <c r="P14" s="328"/>
      <c r="Q14" s="327"/>
      <c r="R14" s="328"/>
      <c r="S14" s="327"/>
      <c r="T14" s="48"/>
      <c r="U14" s="330" t="str">
        <f t="shared" si="0"/>
        <v/>
      </c>
      <c r="V14" s="69"/>
    </row>
    <row r="15" spans="1:94" ht="18" customHeight="1" thickBot="1" x14ac:dyDescent="0.25">
      <c r="B15" s="47"/>
      <c r="C15" s="332"/>
      <c r="D15" s="106"/>
      <c r="E15" s="327"/>
      <c r="F15" s="328"/>
      <c r="G15" s="327"/>
      <c r="H15" s="328"/>
      <c r="I15" s="327"/>
      <c r="J15" s="328"/>
      <c r="K15" s="327"/>
      <c r="L15" s="328"/>
      <c r="M15" s="327"/>
      <c r="N15" s="328"/>
      <c r="O15" s="327"/>
      <c r="P15" s="328"/>
      <c r="Q15" s="327"/>
      <c r="R15" s="328"/>
      <c r="S15" s="327"/>
      <c r="T15" s="48"/>
      <c r="U15" s="330" t="str">
        <f t="shared" si="0"/>
        <v/>
      </c>
      <c r="V15" s="69"/>
    </row>
    <row r="16" spans="1:94" ht="18" customHeight="1" thickBot="1" x14ac:dyDescent="0.25">
      <c r="B16" s="47"/>
      <c r="C16" s="332"/>
      <c r="D16" s="47"/>
      <c r="E16" s="327"/>
      <c r="F16" s="328"/>
      <c r="G16" s="327"/>
      <c r="H16" s="328"/>
      <c r="I16" s="327"/>
      <c r="J16" s="328"/>
      <c r="K16" s="327"/>
      <c r="L16" s="328"/>
      <c r="M16" s="327"/>
      <c r="N16" s="328"/>
      <c r="O16" s="327"/>
      <c r="P16" s="328"/>
      <c r="Q16" s="327"/>
      <c r="R16" s="328"/>
      <c r="S16" s="327"/>
      <c r="T16" s="48"/>
      <c r="U16" s="330" t="str">
        <f t="shared" si="0"/>
        <v/>
      </c>
      <c r="V16" s="69"/>
    </row>
    <row r="17" spans="1:94" ht="18" customHeight="1" thickBot="1" x14ac:dyDescent="0.25">
      <c r="B17" s="47"/>
      <c r="C17" s="332"/>
      <c r="D17" s="47"/>
      <c r="E17" s="327"/>
      <c r="F17" s="328"/>
      <c r="G17" s="327"/>
      <c r="H17" s="328"/>
      <c r="I17" s="327"/>
      <c r="J17" s="328"/>
      <c r="K17" s="327"/>
      <c r="L17" s="328"/>
      <c r="M17" s="327"/>
      <c r="N17" s="328"/>
      <c r="O17" s="327"/>
      <c r="P17" s="328"/>
      <c r="Q17" s="327"/>
      <c r="R17" s="328"/>
      <c r="S17" s="327"/>
      <c r="T17" s="48"/>
      <c r="U17" s="330" t="str">
        <f t="shared" si="0"/>
        <v/>
      </c>
      <c r="V17" s="69"/>
    </row>
    <row r="18" spans="1:94" ht="18" customHeight="1" thickBot="1" x14ac:dyDescent="0.25">
      <c r="B18" s="47"/>
      <c r="C18" s="332"/>
      <c r="D18" s="47"/>
      <c r="E18" s="327"/>
      <c r="F18" s="328"/>
      <c r="G18" s="327"/>
      <c r="H18" s="328"/>
      <c r="I18" s="327"/>
      <c r="J18" s="328"/>
      <c r="K18" s="327"/>
      <c r="L18" s="328"/>
      <c r="M18" s="327"/>
      <c r="N18" s="328"/>
      <c r="O18" s="327"/>
      <c r="P18" s="328"/>
      <c r="Q18" s="327"/>
      <c r="R18" s="328"/>
      <c r="S18" s="327"/>
      <c r="T18" s="48"/>
      <c r="U18" s="330" t="str">
        <f t="shared" si="0"/>
        <v/>
      </c>
      <c r="V18" s="69"/>
    </row>
    <row r="19" spans="1:94" ht="18" customHeight="1" thickBot="1" x14ac:dyDescent="0.25">
      <c r="B19" s="47"/>
      <c r="C19" s="332"/>
      <c r="D19" s="47"/>
      <c r="E19" s="327"/>
      <c r="F19" s="328"/>
      <c r="G19" s="327"/>
      <c r="H19" s="328"/>
      <c r="I19" s="327"/>
      <c r="J19" s="328"/>
      <c r="K19" s="327"/>
      <c r="L19" s="328"/>
      <c r="M19" s="327"/>
      <c r="N19" s="328"/>
      <c r="O19" s="327"/>
      <c r="P19" s="328"/>
      <c r="Q19" s="327"/>
      <c r="R19" s="328"/>
      <c r="S19" s="327"/>
      <c r="T19" s="48"/>
      <c r="U19" s="330" t="str">
        <f t="shared" si="0"/>
        <v/>
      </c>
      <c r="V19" s="69"/>
    </row>
    <row r="20" spans="1:94" ht="18" customHeight="1" thickBot="1" x14ac:dyDescent="0.25">
      <c r="B20" s="47"/>
      <c r="C20" s="332"/>
      <c r="D20" s="47"/>
      <c r="E20" s="327"/>
      <c r="F20" s="328"/>
      <c r="G20" s="327"/>
      <c r="H20" s="328"/>
      <c r="I20" s="327"/>
      <c r="J20" s="328"/>
      <c r="K20" s="327"/>
      <c r="L20" s="328"/>
      <c r="M20" s="327"/>
      <c r="N20" s="328"/>
      <c r="O20" s="327"/>
      <c r="P20" s="328"/>
      <c r="Q20" s="327"/>
      <c r="R20" s="328"/>
      <c r="S20" s="327"/>
      <c r="T20" s="48"/>
      <c r="U20" s="330" t="str">
        <f t="shared" si="0"/>
        <v/>
      </c>
      <c r="V20" s="69"/>
    </row>
    <row r="21" spans="1:94" ht="18" customHeight="1" thickBot="1" x14ac:dyDescent="0.25">
      <c r="B21" s="47"/>
      <c r="C21" s="332"/>
      <c r="D21" s="47"/>
      <c r="E21" s="327"/>
      <c r="F21" s="328"/>
      <c r="G21" s="327"/>
      <c r="H21" s="328"/>
      <c r="I21" s="327"/>
      <c r="J21" s="328"/>
      <c r="K21" s="327"/>
      <c r="L21" s="328"/>
      <c r="M21" s="327"/>
      <c r="N21" s="328"/>
      <c r="O21" s="327"/>
      <c r="P21" s="328"/>
      <c r="Q21" s="327"/>
      <c r="R21" s="328"/>
      <c r="S21" s="327"/>
      <c r="T21" s="48"/>
      <c r="U21" s="330" t="str">
        <f t="shared" si="0"/>
        <v/>
      </c>
      <c r="V21" s="69"/>
    </row>
    <row r="22" spans="1:94" ht="8.25" customHeight="1" thickBot="1" x14ac:dyDescent="0.25">
      <c r="B22" s="47"/>
      <c r="C22" s="163"/>
      <c r="D22" s="48"/>
      <c r="E22" s="48"/>
      <c r="F22" s="163"/>
      <c r="G22" s="163"/>
      <c r="H22" s="68"/>
      <c r="I22" s="125"/>
      <c r="J22" s="68"/>
      <c r="K22" s="162"/>
      <c r="L22" s="68"/>
      <c r="M22" s="162"/>
      <c r="N22" s="68"/>
      <c r="O22" s="162"/>
      <c r="P22" s="68"/>
      <c r="Q22" s="162"/>
      <c r="R22" s="68"/>
      <c r="S22" s="162"/>
      <c r="T22" s="68"/>
      <c r="U22" s="331"/>
      <c r="V22" s="69"/>
    </row>
    <row r="23" spans="1:94" s="129" customFormat="1" ht="18.75" customHeight="1" thickBot="1" x14ac:dyDescent="0.25">
      <c r="A23" s="264"/>
      <c r="B23" s="164"/>
      <c r="C23" s="126" t="s">
        <v>59</v>
      </c>
      <c r="D23" s="164"/>
      <c r="E23" s="128"/>
      <c r="F23" s="43"/>
      <c r="G23" s="80"/>
      <c r="H23" s="68"/>
      <c r="I23" s="80"/>
      <c r="J23" s="68"/>
      <c r="K23" s="80"/>
      <c r="L23" s="68"/>
      <c r="M23" s="80"/>
      <c r="N23" s="68"/>
      <c r="O23" s="80"/>
      <c r="P23" s="68"/>
      <c r="Q23" s="80"/>
      <c r="R23" s="68"/>
      <c r="S23" s="80"/>
      <c r="T23" s="68"/>
      <c r="U23" s="330" t="str">
        <f>IF(ISERROR(AVERAGE(U10:U21)), "", AVERAGE(U10:U21))</f>
        <v/>
      </c>
      <c r="V23" s="165"/>
      <c r="W23" s="264"/>
      <c r="X23" s="293"/>
      <c r="Y23" s="293"/>
      <c r="Z23" s="293"/>
      <c r="AA23" s="293"/>
      <c r="AB23" s="293"/>
      <c r="AC23" s="293"/>
      <c r="AD23" s="293"/>
      <c r="AE23" s="293"/>
      <c r="AF23" s="293"/>
      <c r="AG23" s="293"/>
      <c r="AH23" s="293"/>
      <c r="AI23" s="179"/>
      <c r="AJ23" s="179"/>
      <c r="AK23" s="179"/>
      <c r="AL23" s="179"/>
      <c r="AM23" s="179"/>
      <c r="AN23" s="179"/>
    </row>
    <row r="24" spans="1:94" ht="12" thickBot="1" x14ac:dyDescent="0.25">
      <c r="B24" s="109"/>
      <c r="C24" s="211"/>
      <c r="D24" s="89"/>
      <c r="E24" s="89"/>
      <c r="F24" s="89"/>
      <c r="G24" s="89"/>
      <c r="H24" s="89"/>
      <c r="I24" s="89"/>
      <c r="J24" s="89"/>
      <c r="K24" s="89"/>
      <c r="L24" s="89"/>
      <c r="M24" s="89"/>
      <c r="N24" s="89"/>
      <c r="O24" s="89"/>
      <c r="P24" s="89"/>
      <c r="Q24" s="89"/>
      <c r="R24" s="89"/>
      <c r="S24" s="89"/>
      <c r="T24" s="89"/>
      <c r="U24" s="89"/>
      <c r="V24" s="91"/>
    </row>
    <row r="25" spans="1:94" ht="5.25" customHeight="1" x14ac:dyDescent="0.2"/>
    <row r="29" spans="1:94" s="23" customFormat="1" x14ac:dyDescent="0.2">
      <c r="A29" s="51"/>
      <c r="B29" s="51"/>
      <c r="C29" s="51"/>
      <c r="D29" s="51"/>
      <c r="E29" s="51"/>
      <c r="F29" s="51"/>
      <c r="G29" s="51"/>
      <c r="H29" s="51"/>
      <c r="I29" s="51"/>
      <c r="J29" s="51"/>
      <c r="K29" s="51"/>
      <c r="L29" s="51"/>
      <c r="M29" s="51"/>
      <c r="N29" s="51"/>
      <c r="O29" s="51"/>
      <c r="P29" s="51"/>
      <c r="Q29" s="51"/>
      <c r="R29" s="51"/>
      <c r="S29" s="51"/>
      <c r="T29" s="51"/>
      <c r="U29" s="51"/>
      <c r="V29" s="51"/>
      <c r="W29" s="51"/>
      <c r="X29" s="186"/>
      <c r="Y29" s="186"/>
      <c r="Z29" s="186"/>
      <c r="AA29" s="186"/>
      <c r="AB29" s="186"/>
      <c r="AC29" s="186"/>
      <c r="AD29" s="186"/>
      <c r="AE29" s="186"/>
      <c r="AF29" s="186"/>
      <c r="AG29" s="186"/>
      <c r="AH29" s="186"/>
      <c r="AI29" s="111"/>
      <c r="AJ29" s="111"/>
      <c r="AK29" s="111"/>
      <c r="AL29" s="111"/>
      <c r="AM29" s="111"/>
      <c r="AN29" s="111"/>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row>
    <row r="30" spans="1:94" s="23" customFormat="1" x14ac:dyDescent="0.2">
      <c r="A30" s="51"/>
      <c r="B30" s="51"/>
      <c r="C30" s="51"/>
      <c r="D30" s="51"/>
      <c r="E30" s="51"/>
      <c r="F30" s="51"/>
      <c r="G30" s="51"/>
      <c r="H30" s="51"/>
      <c r="I30" s="51"/>
      <c r="J30" s="51"/>
      <c r="K30" s="51"/>
      <c r="L30" s="51"/>
      <c r="M30" s="51"/>
      <c r="N30" s="51"/>
      <c r="O30" s="51"/>
      <c r="P30" s="51"/>
      <c r="Q30" s="51"/>
      <c r="R30" s="51"/>
      <c r="S30" s="51"/>
      <c r="T30" s="51"/>
      <c r="U30" s="51"/>
      <c r="V30" s="51"/>
      <c r="W30" s="51"/>
      <c r="X30" s="186"/>
      <c r="Y30" s="186"/>
      <c r="Z30" s="186"/>
      <c r="AA30" s="186"/>
      <c r="AB30" s="186"/>
      <c r="AC30" s="186"/>
      <c r="AD30" s="186"/>
      <c r="AE30" s="186"/>
      <c r="AF30" s="186"/>
      <c r="AG30" s="186"/>
      <c r="AH30" s="186"/>
      <c r="AI30" s="111"/>
      <c r="AJ30" s="111"/>
      <c r="AK30" s="111"/>
      <c r="AL30" s="111"/>
      <c r="AM30" s="111"/>
      <c r="AN30" s="111"/>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row>
    <row r="31" spans="1:94" s="23" customFormat="1" x14ac:dyDescent="0.2">
      <c r="A31" s="51"/>
      <c r="B31" s="51"/>
      <c r="C31" s="51"/>
      <c r="D31" s="51"/>
      <c r="E31" s="51"/>
      <c r="F31" s="51"/>
      <c r="G31" s="51"/>
      <c r="H31" s="51"/>
      <c r="I31" s="51"/>
      <c r="J31" s="51"/>
      <c r="K31" s="51"/>
      <c r="L31" s="51"/>
      <c r="M31" s="51"/>
      <c r="N31" s="51"/>
      <c r="O31" s="51"/>
      <c r="P31" s="51"/>
      <c r="Q31" s="51"/>
      <c r="R31" s="51"/>
      <c r="S31" s="51"/>
      <c r="T31" s="51"/>
      <c r="U31" s="51"/>
      <c r="V31" s="51"/>
      <c r="W31" s="51"/>
      <c r="X31" s="186"/>
      <c r="Y31" s="186"/>
      <c r="Z31" s="186"/>
      <c r="AA31" s="186"/>
      <c r="AB31" s="186"/>
      <c r="AC31" s="186"/>
      <c r="AD31" s="186"/>
      <c r="AE31" s="186"/>
      <c r="AF31" s="186"/>
      <c r="AG31" s="186"/>
      <c r="AH31" s="186"/>
      <c r="AI31" s="111"/>
      <c r="AJ31" s="111"/>
      <c r="AK31" s="111"/>
      <c r="AL31" s="111"/>
      <c r="AM31" s="111"/>
      <c r="AN31" s="111"/>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row>
    <row r="32" spans="1:94" s="23" customFormat="1" x14ac:dyDescent="0.2">
      <c r="A32" s="51"/>
      <c r="B32" s="51"/>
      <c r="C32" s="51"/>
      <c r="D32" s="51"/>
      <c r="E32" s="51"/>
      <c r="F32" s="51"/>
      <c r="G32" s="51"/>
      <c r="H32" s="51"/>
      <c r="I32" s="51"/>
      <c r="J32" s="51"/>
      <c r="K32" s="51"/>
      <c r="L32" s="51"/>
      <c r="M32" s="51"/>
      <c r="N32" s="51"/>
      <c r="O32" s="51"/>
      <c r="P32" s="51"/>
      <c r="Q32" s="51"/>
      <c r="R32" s="51"/>
      <c r="S32" s="51"/>
      <c r="T32" s="51"/>
      <c r="U32" s="51"/>
      <c r="V32" s="51"/>
      <c r="W32" s="51"/>
      <c r="X32" s="186"/>
      <c r="Y32" s="186"/>
      <c r="Z32" s="186"/>
      <c r="AA32" s="186"/>
      <c r="AB32" s="186"/>
      <c r="AC32" s="186"/>
      <c r="AD32" s="186"/>
      <c r="AE32" s="186"/>
      <c r="AF32" s="186"/>
      <c r="AG32" s="186"/>
      <c r="AH32" s="186"/>
      <c r="AI32" s="111"/>
      <c r="AJ32" s="111"/>
      <c r="AK32" s="111"/>
      <c r="AL32" s="111"/>
      <c r="AM32" s="111"/>
      <c r="AN32" s="111"/>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row>
  </sheetData>
  <sheetProtection password="CAB7" sheet="1" objects="1" scenarios="1" selectLockedCells="1"/>
  <mergeCells count="2">
    <mergeCell ref="D2:U2"/>
    <mergeCell ref="E4:U4"/>
  </mergeCells>
  <conditionalFormatting sqref="E10:E21 G10:G21 I10:I21 K10:S21">
    <cfRule type="containsText" dxfId="4" priority="1" operator="containsText" text="Missing">
      <formula>NOT(ISERROR(SEARCH("Missing",E10)))</formula>
    </cfRule>
  </conditionalFormatting>
  <dataValidations count="1">
    <dataValidation type="list" allowBlank="1" showInputMessage="1" showErrorMessage="1" sqref="E10:E21 G10:G21 I10:I21 K10:K21 M10:M21 O10:O21 Q10:Q21 S10:S21">
      <formula1>"Not Applicable, Available, Missing"</formula1>
    </dataValidation>
  </dataValidations>
  <pageMargins left="0.25" right="0.25" top="0.25" bottom="0.5" header="0.25" footer="0.25"/>
  <pageSetup orientation="landscape" horizontalDpi="300" verticalDpi="3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37"/>
  <sheetViews>
    <sheetView showGridLines="0" zoomScale="90" zoomScaleNormal="90" workbookViewId="0">
      <selection activeCell="U19" sqref="U19"/>
    </sheetView>
  </sheetViews>
  <sheetFormatPr defaultRowHeight="11.25" x14ac:dyDescent="0.2"/>
  <cols>
    <col min="1" max="1" width="1" style="51" customWidth="1"/>
    <col min="2" max="2" width="23.5" style="51" customWidth="1"/>
    <col min="3" max="3" width="1.83203125" style="51" customWidth="1"/>
    <col min="4" max="4" width="22.5" style="51" customWidth="1"/>
    <col min="5" max="5" width="1.83203125" style="51" customWidth="1"/>
    <col min="6" max="6" width="10.6640625" style="51" customWidth="1"/>
    <col min="7" max="7" width="1.83203125" style="51" customWidth="1"/>
    <col min="8" max="8" width="18.1640625" style="51" customWidth="1"/>
    <col min="9" max="9" width="1.83203125" style="51" customWidth="1"/>
    <col min="10" max="10" width="11" style="51" customWidth="1"/>
    <col min="11" max="11" width="1.83203125" style="51" customWidth="1"/>
    <col min="12" max="12" width="19" style="51" customWidth="1"/>
    <col min="13" max="13" width="1.83203125" style="51" customWidth="1"/>
    <col min="14" max="14" width="4.6640625" style="51" customWidth="1"/>
    <col min="15" max="15" width="2" style="51" customWidth="1"/>
    <col min="16" max="26" width="9.33203125" style="186"/>
    <col min="27" max="49" width="9.33203125" style="111"/>
    <col min="50" max="16384" width="9.33203125" style="24"/>
  </cols>
  <sheetData>
    <row r="1" spans="1:90" ht="8.25" customHeight="1" x14ac:dyDescent="0.2"/>
    <row r="2" spans="1:90" ht="41.25" customHeight="1" x14ac:dyDescent="0.2">
      <c r="B2" s="197" t="s">
        <v>74</v>
      </c>
      <c r="C2" s="442" t="s">
        <v>106</v>
      </c>
      <c r="D2" s="443"/>
      <c r="E2" s="443"/>
      <c r="F2" s="443"/>
      <c r="G2" s="428"/>
      <c r="H2" s="428"/>
      <c r="I2" s="428"/>
      <c r="J2" s="428"/>
      <c r="K2" s="428"/>
      <c r="L2" s="428"/>
      <c r="M2" s="428"/>
      <c r="N2" s="428"/>
    </row>
    <row r="3" spans="1:90" s="28" customFormat="1" ht="8.25" customHeight="1" thickBot="1" x14ac:dyDescent="0.25">
      <c r="A3" s="25"/>
      <c r="B3" s="25"/>
      <c r="C3" s="25"/>
      <c r="D3" s="26"/>
      <c r="E3" s="26"/>
      <c r="F3" s="26"/>
      <c r="G3" s="26"/>
      <c r="H3" s="26"/>
      <c r="I3" s="26"/>
      <c r="J3" s="26"/>
      <c r="K3" s="26"/>
      <c r="L3" s="26"/>
      <c r="M3" s="26"/>
      <c r="N3" s="26"/>
      <c r="O3" s="26"/>
      <c r="P3" s="227"/>
      <c r="Q3" s="227"/>
      <c r="R3" s="227"/>
      <c r="S3" s="227"/>
      <c r="T3" s="227"/>
      <c r="U3" s="227"/>
      <c r="V3" s="227"/>
      <c r="W3" s="227"/>
      <c r="X3" s="227"/>
      <c r="Y3" s="227"/>
      <c r="Z3" s="227"/>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row>
    <row r="4" spans="1:90" s="28" customFormat="1" ht="111.75" customHeight="1" x14ac:dyDescent="0.2">
      <c r="A4" s="25"/>
      <c r="B4" s="25"/>
      <c r="C4" s="223"/>
      <c r="D4" s="471" t="s">
        <v>153</v>
      </c>
      <c r="E4" s="472"/>
      <c r="F4" s="472"/>
      <c r="G4" s="472"/>
      <c r="H4" s="472"/>
      <c r="I4" s="472"/>
      <c r="J4" s="472"/>
      <c r="K4" s="472"/>
      <c r="L4" s="472"/>
      <c r="M4" s="472"/>
      <c r="N4" s="40"/>
      <c r="O4" s="26"/>
      <c r="P4" s="186"/>
      <c r="Q4" s="186"/>
      <c r="R4" s="186"/>
      <c r="S4" s="186"/>
      <c r="T4" s="186"/>
      <c r="U4" s="186"/>
      <c r="V4" s="186"/>
      <c r="W4" s="186"/>
      <c r="X4" s="186"/>
      <c r="Y4" s="186"/>
      <c r="Z4" s="186"/>
      <c r="AA4" s="111"/>
      <c r="AB4" s="111"/>
      <c r="AC4" s="111"/>
      <c r="AD4" s="111"/>
      <c r="AE4" s="111"/>
      <c r="AF4" s="111"/>
      <c r="AG4" s="111"/>
      <c r="AH4" s="111"/>
      <c r="AI4" s="111"/>
      <c r="AJ4" s="111"/>
      <c r="AK4" s="111"/>
      <c r="AL4" s="111"/>
      <c r="AM4" s="111"/>
      <c r="AN4" s="111"/>
      <c r="AO4" s="111"/>
      <c r="AP4" s="111"/>
      <c r="AQ4" s="111"/>
      <c r="AR4" s="111"/>
      <c r="AS4" s="111"/>
      <c r="AT4" s="111"/>
      <c r="AU4" s="111"/>
      <c r="AV4" s="111"/>
      <c r="AW4" s="111"/>
    </row>
    <row r="5" spans="1:90" s="28" customFormat="1" ht="15" customHeight="1" thickBot="1" x14ac:dyDescent="0.25">
      <c r="A5" s="25"/>
      <c r="B5" s="25"/>
      <c r="C5" s="62"/>
      <c r="D5" s="110"/>
      <c r="E5" s="110"/>
      <c r="F5" s="110"/>
      <c r="G5" s="110"/>
      <c r="H5" s="110"/>
      <c r="I5" s="110"/>
      <c r="J5" s="110"/>
      <c r="K5" s="110"/>
      <c r="L5" s="110"/>
      <c r="M5" s="110"/>
      <c r="N5" s="161"/>
      <c r="O5" s="26"/>
      <c r="P5" s="186"/>
      <c r="Q5" s="186"/>
      <c r="R5" s="186"/>
      <c r="S5" s="186"/>
      <c r="T5" s="186"/>
      <c r="U5" s="186"/>
      <c r="V5" s="186"/>
      <c r="W5" s="186"/>
      <c r="X5" s="186"/>
      <c r="Y5" s="186"/>
      <c r="Z5" s="186"/>
      <c r="AA5" s="111"/>
      <c r="AB5" s="111"/>
      <c r="AC5" s="111"/>
      <c r="AD5" s="111"/>
      <c r="AE5" s="111"/>
      <c r="AF5" s="111"/>
      <c r="AG5" s="111"/>
      <c r="AH5" s="111"/>
      <c r="AI5" s="111"/>
      <c r="AJ5" s="111"/>
      <c r="AK5" s="111"/>
      <c r="AL5" s="111"/>
      <c r="AM5" s="111"/>
      <c r="AN5" s="111"/>
      <c r="AO5" s="111"/>
      <c r="AP5" s="111"/>
      <c r="AQ5" s="111"/>
      <c r="AR5" s="111"/>
      <c r="AS5" s="111"/>
      <c r="AT5" s="111"/>
      <c r="AU5" s="111"/>
      <c r="AV5" s="111"/>
      <c r="AW5" s="111"/>
    </row>
    <row r="6" spans="1:90" s="28" customFormat="1" ht="8.25" customHeight="1" thickBot="1" x14ac:dyDescent="0.25">
      <c r="A6" s="25"/>
      <c r="B6" s="25"/>
      <c r="C6" s="25"/>
      <c r="D6" s="26"/>
      <c r="E6" s="26"/>
      <c r="F6" s="26"/>
      <c r="G6" s="26"/>
      <c r="H6" s="26"/>
      <c r="I6" s="26"/>
      <c r="J6" s="26"/>
      <c r="K6" s="26"/>
      <c r="L6" s="26"/>
      <c r="M6" s="26"/>
      <c r="N6" s="26"/>
      <c r="O6" s="26"/>
      <c r="P6" s="227"/>
      <c r="Q6" s="227"/>
      <c r="R6" s="227"/>
      <c r="S6" s="227"/>
      <c r="T6" s="227"/>
      <c r="U6" s="227"/>
      <c r="V6" s="227"/>
      <c r="W6" s="227"/>
      <c r="X6" s="227"/>
      <c r="Y6" s="227"/>
      <c r="Z6" s="227"/>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row>
    <row r="7" spans="1:90" s="28" customFormat="1" ht="138.75" customHeight="1" x14ac:dyDescent="0.2">
      <c r="A7" s="25"/>
      <c r="B7" s="25"/>
      <c r="C7" s="223"/>
      <c r="D7" s="458" t="s">
        <v>154</v>
      </c>
      <c r="E7" s="473"/>
      <c r="F7" s="473"/>
      <c r="G7" s="473"/>
      <c r="H7" s="473"/>
      <c r="I7" s="473"/>
      <c r="J7" s="473"/>
      <c r="K7" s="473"/>
      <c r="L7" s="473"/>
      <c r="M7" s="473"/>
      <c r="N7" s="40"/>
      <c r="O7" s="26"/>
      <c r="P7" s="186"/>
      <c r="Q7" s="186"/>
      <c r="R7" s="186"/>
      <c r="S7" s="186"/>
      <c r="T7" s="186"/>
      <c r="U7" s="186"/>
      <c r="V7" s="186"/>
      <c r="W7" s="186"/>
      <c r="X7" s="186"/>
      <c r="Y7" s="186"/>
      <c r="Z7" s="186"/>
      <c r="AA7" s="111"/>
      <c r="AB7" s="111"/>
      <c r="AC7" s="111"/>
      <c r="AD7" s="111"/>
      <c r="AE7" s="111"/>
      <c r="AF7" s="111"/>
      <c r="AG7" s="111"/>
      <c r="AH7" s="111"/>
      <c r="AI7" s="111"/>
      <c r="AJ7" s="111"/>
      <c r="AK7" s="111"/>
      <c r="AL7" s="111"/>
      <c r="AM7" s="111"/>
      <c r="AN7" s="111"/>
      <c r="AO7" s="111"/>
      <c r="AP7" s="111"/>
      <c r="AQ7" s="111"/>
      <c r="AR7" s="111"/>
      <c r="AS7" s="111"/>
      <c r="AT7" s="111"/>
      <c r="AU7" s="111"/>
      <c r="AV7" s="111"/>
      <c r="AW7" s="111"/>
    </row>
    <row r="8" spans="1:90" s="28" customFormat="1" ht="15" customHeight="1" thickBot="1" x14ac:dyDescent="0.25">
      <c r="A8" s="25"/>
      <c r="B8" s="25"/>
      <c r="C8" s="62"/>
      <c r="D8" s="110"/>
      <c r="E8" s="110"/>
      <c r="F8" s="110"/>
      <c r="G8" s="110"/>
      <c r="H8" s="110"/>
      <c r="I8" s="110"/>
      <c r="J8" s="110"/>
      <c r="K8" s="110"/>
      <c r="L8" s="110"/>
      <c r="M8" s="110"/>
      <c r="N8" s="161"/>
      <c r="O8" s="26"/>
      <c r="P8" s="186"/>
      <c r="Q8" s="186"/>
      <c r="R8" s="186"/>
      <c r="S8" s="186"/>
      <c r="T8" s="186"/>
      <c r="U8" s="186"/>
      <c r="V8" s="186"/>
      <c r="W8" s="186"/>
      <c r="X8" s="186"/>
      <c r="Y8" s="186"/>
      <c r="Z8" s="186"/>
      <c r="AA8" s="111"/>
      <c r="AB8" s="111"/>
      <c r="AC8" s="111"/>
      <c r="AD8" s="111"/>
      <c r="AE8" s="111"/>
      <c r="AF8" s="111"/>
      <c r="AG8" s="111"/>
      <c r="AH8" s="111"/>
      <c r="AI8" s="111"/>
      <c r="AJ8" s="111"/>
      <c r="AK8" s="111"/>
      <c r="AL8" s="111"/>
      <c r="AM8" s="111"/>
      <c r="AN8" s="111"/>
      <c r="AO8" s="111"/>
      <c r="AP8" s="111"/>
      <c r="AQ8" s="111"/>
      <c r="AR8" s="111"/>
      <c r="AS8" s="111"/>
      <c r="AT8" s="111"/>
      <c r="AU8" s="111"/>
      <c r="AV8" s="111"/>
      <c r="AW8" s="111"/>
    </row>
    <row r="9" spans="1:90" s="28" customFormat="1" ht="8.25" customHeight="1" thickBot="1" x14ac:dyDescent="0.25">
      <c r="A9" s="25"/>
      <c r="B9" s="25"/>
      <c r="C9" s="25"/>
      <c r="D9" s="26"/>
      <c r="E9" s="26"/>
      <c r="F9" s="26"/>
      <c r="G9" s="26"/>
      <c r="H9" s="26"/>
      <c r="I9" s="26"/>
      <c r="J9" s="26"/>
      <c r="K9" s="26"/>
      <c r="L9" s="26"/>
      <c r="M9" s="26"/>
      <c r="N9" s="26"/>
      <c r="O9" s="26"/>
      <c r="P9" s="186"/>
      <c r="Q9" s="186"/>
      <c r="R9" s="186"/>
      <c r="S9" s="186"/>
      <c r="T9" s="186"/>
      <c r="U9" s="186"/>
      <c r="V9" s="186"/>
      <c r="W9" s="186"/>
      <c r="X9" s="186"/>
      <c r="Y9" s="186"/>
      <c r="Z9" s="186"/>
      <c r="AA9" s="111"/>
      <c r="AB9" s="111"/>
      <c r="AC9" s="111"/>
      <c r="AD9" s="111"/>
      <c r="AE9" s="111"/>
      <c r="AF9" s="111"/>
      <c r="AG9" s="111"/>
      <c r="AH9" s="111"/>
      <c r="AI9" s="111"/>
      <c r="AJ9" s="111"/>
      <c r="AK9" s="111"/>
      <c r="AL9" s="111"/>
      <c r="AM9" s="111"/>
      <c r="AN9" s="111"/>
      <c r="AO9" s="111"/>
      <c r="AP9" s="111"/>
      <c r="AQ9" s="111"/>
      <c r="AR9" s="111"/>
      <c r="AS9" s="111"/>
      <c r="AT9" s="111"/>
      <c r="AU9" s="111"/>
      <c r="AV9" s="111"/>
      <c r="AW9" s="111"/>
    </row>
    <row r="10" spans="1:90" x14ac:dyDescent="0.2">
      <c r="B10" s="50"/>
      <c r="C10" s="105"/>
      <c r="D10" s="74"/>
      <c r="E10" s="74"/>
      <c r="F10" s="74"/>
      <c r="G10" s="74"/>
      <c r="H10" s="74"/>
      <c r="I10" s="74"/>
      <c r="J10" s="74"/>
      <c r="K10" s="74"/>
      <c r="L10" s="74"/>
      <c r="M10" s="74"/>
      <c r="N10" s="75"/>
      <c r="O10" s="48"/>
    </row>
    <row r="11" spans="1:90" ht="18" customHeight="1" x14ac:dyDescent="0.2">
      <c r="B11" s="50"/>
      <c r="C11" s="166"/>
      <c r="D11" s="433"/>
      <c r="E11" s="433"/>
      <c r="F11" s="433"/>
      <c r="G11" s="433"/>
      <c r="H11" s="433"/>
      <c r="I11" s="433"/>
      <c r="J11" s="433"/>
      <c r="K11" s="433"/>
      <c r="L11" s="433"/>
      <c r="M11" s="433"/>
      <c r="N11" s="434"/>
      <c r="O11" s="48"/>
    </row>
    <row r="12" spans="1:90" ht="12.75" customHeight="1" x14ac:dyDescent="0.2">
      <c r="B12" s="50"/>
      <c r="C12" s="166"/>
      <c r="D12" s="68"/>
      <c r="E12" s="68"/>
      <c r="F12" s="68"/>
      <c r="G12" s="68"/>
      <c r="H12" s="68"/>
      <c r="I12" s="68"/>
      <c r="J12" s="68"/>
      <c r="K12" s="68"/>
      <c r="L12" s="68"/>
      <c r="M12" s="68"/>
      <c r="N12" s="69"/>
      <c r="O12" s="48"/>
    </row>
    <row r="13" spans="1:90" ht="34.5" customHeight="1" x14ac:dyDescent="0.2">
      <c r="B13" s="50"/>
      <c r="C13" s="166"/>
      <c r="D13" s="80"/>
      <c r="E13" s="80"/>
      <c r="F13" s="80"/>
      <c r="G13" s="80"/>
      <c r="H13" s="80"/>
      <c r="I13" s="80"/>
      <c r="J13" s="80"/>
      <c r="K13" s="80"/>
      <c r="L13" s="80"/>
      <c r="M13" s="68"/>
      <c r="N13" s="69"/>
      <c r="O13" s="48"/>
    </row>
    <row r="14" spans="1:90" s="85" customFormat="1" ht="51.75" customHeight="1" x14ac:dyDescent="0.2">
      <c r="A14" s="52"/>
      <c r="B14" s="50"/>
      <c r="C14" s="166"/>
      <c r="D14" s="80"/>
      <c r="E14" s="80"/>
      <c r="F14" s="80"/>
      <c r="G14" s="80"/>
      <c r="H14" s="80"/>
      <c r="I14" s="80"/>
      <c r="J14" s="80"/>
      <c r="K14" s="80"/>
      <c r="L14" s="80"/>
      <c r="M14" s="68"/>
      <c r="N14" s="69"/>
      <c r="O14" s="68"/>
      <c r="P14" s="233"/>
      <c r="Q14" s="233"/>
      <c r="R14" s="233"/>
      <c r="S14" s="233"/>
      <c r="T14" s="233"/>
      <c r="U14" s="233"/>
      <c r="V14" s="233"/>
      <c r="W14" s="233"/>
      <c r="X14" s="233"/>
      <c r="Y14" s="233"/>
      <c r="Z14" s="233"/>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row>
    <row r="15" spans="1:90" s="85" customFormat="1" ht="8.25" customHeight="1" x14ac:dyDescent="0.2">
      <c r="A15" s="52"/>
      <c r="B15" s="50"/>
      <c r="C15" s="166"/>
      <c r="D15" s="80"/>
      <c r="E15" s="80"/>
      <c r="F15" s="80"/>
      <c r="G15" s="80"/>
      <c r="H15" s="80"/>
      <c r="I15" s="80"/>
      <c r="J15" s="80"/>
      <c r="K15" s="80"/>
      <c r="L15" s="80"/>
      <c r="M15" s="68"/>
      <c r="N15" s="69"/>
      <c r="O15" s="68"/>
      <c r="P15" s="233"/>
      <c r="Q15" s="233"/>
      <c r="R15" s="233"/>
      <c r="S15" s="233"/>
      <c r="T15" s="233"/>
      <c r="U15" s="233"/>
      <c r="V15" s="233"/>
      <c r="W15" s="233"/>
      <c r="X15" s="233"/>
      <c r="Y15" s="233"/>
      <c r="Z15" s="233"/>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row>
    <row r="16" spans="1:90" ht="18" customHeight="1" x14ac:dyDescent="0.2">
      <c r="B16" s="50"/>
      <c r="C16" s="166"/>
      <c r="D16" s="80"/>
      <c r="E16" s="80"/>
      <c r="F16" s="80"/>
      <c r="G16" s="80"/>
      <c r="H16" s="80"/>
      <c r="I16" s="80"/>
      <c r="J16" s="80"/>
      <c r="K16" s="80"/>
      <c r="L16" s="80"/>
      <c r="M16" s="68"/>
      <c r="N16" s="69"/>
      <c r="O16" s="48"/>
    </row>
    <row r="17" spans="1:49" ht="18" customHeight="1" x14ac:dyDescent="0.2">
      <c r="B17" s="50"/>
      <c r="C17" s="166"/>
      <c r="D17" s="80"/>
      <c r="E17" s="80"/>
      <c r="F17" s="80"/>
      <c r="G17" s="80"/>
      <c r="H17" s="80"/>
      <c r="I17" s="80"/>
      <c r="J17" s="80"/>
      <c r="K17" s="80"/>
      <c r="L17" s="80"/>
      <c r="M17" s="68"/>
      <c r="N17" s="69"/>
      <c r="O17" s="48"/>
    </row>
    <row r="18" spans="1:49" ht="18" customHeight="1" x14ac:dyDescent="0.2">
      <c r="B18" s="50"/>
      <c r="C18" s="166"/>
      <c r="D18" s="80"/>
      <c r="E18" s="80"/>
      <c r="F18" s="80"/>
      <c r="G18" s="80"/>
      <c r="H18" s="80"/>
      <c r="I18" s="80"/>
      <c r="J18" s="80"/>
      <c r="K18" s="80"/>
      <c r="L18" s="80"/>
      <c r="M18" s="68"/>
      <c r="N18" s="69"/>
      <c r="O18" s="48"/>
    </row>
    <row r="19" spans="1:49" ht="18" customHeight="1" x14ac:dyDescent="0.2">
      <c r="B19" s="50" t="s">
        <v>15</v>
      </c>
      <c r="C19" s="166"/>
      <c r="D19" s="80"/>
      <c r="E19" s="80"/>
      <c r="F19" s="80"/>
      <c r="G19" s="80"/>
      <c r="H19" s="80"/>
      <c r="I19" s="80"/>
      <c r="J19" s="80"/>
      <c r="K19" s="80"/>
      <c r="L19" s="80"/>
      <c r="M19" s="68"/>
      <c r="N19" s="69"/>
      <c r="O19" s="48"/>
    </row>
    <row r="20" spans="1:49" ht="18" customHeight="1" x14ac:dyDescent="0.2">
      <c r="B20" s="50"/>
      <c r="C20" s="166"/>
      <c r="D20" s="68"/>
      <c r="E20" s="68"/>
      <c r="F20" s="68"/>
      <c r="G20" s="68"/>
      <c r="H20" s="68"/>
      <c r="I20" s="68"/>
      <c r="J20" s="68"/>
      <c r="K20" s="68"/>
      <c r="L20" s="68"/>
      <c r="M20" s="68"/>
      <c r="N20" s="69"/>
      <c r="O20" s="48"/>
    </row>
    <row r="21" spans="1:49" ht="18" customHeight="1" x14ac:dyDescent="0.2">
      <c r="B21" s="50"/>
      <c r="C21" s="166"/>
      <c r="D21" s="68"/>
      <c r="E21" s="68"/>
      <c r="F21" s="68"/>
      <c r="G21" s="68"/>
      <c r="H21" s="68"/>
      <c r="I21" s="68"/>
      <c r="J21" s="68"/>
      <c r="K21" s="68"/>
      <c r="L21" s="68"/>
      <c r="M21" s="68"/>
      <c r="N21" s="69"/>
      <c r="O21" s="48"/>
    </row>
    <row r="22" spans="1:49" ht="18" customHeight="1" x14ac:dyDescent="0.2">
      <c r="B22" s="50"/>
      <c r="C22" s="167"/>
      <c r="D22" s="68"/>
      <c r="E22" s="68"/>
      <c r="F22" s="68"/>
      <c r="G22" s="68"/>
      <c r="H22" s="68"/>
      <c r="I22" s="68"/>
      <c r="J22" s="68"/>
      <c r="K22" s="68"/>
      <c r="L22" s="68"/>
      <c r="M22" s="68"/>
      <c r="N22" s="69"/>
      <c r="O22" s="48"/>
    </row>
    <row r="23" spans="1:49" ht="18" customHeight="1" x14ac:dyDescent="0.2">
      <c r="B23" s="108"/>
      <c r="C23" s="167"/>
      <c r="D23" s="68"/>
      <c r="E23" s="68"/>
      <c r="F23" s="68"/>
      <c r="G23" s="68"/>
      <c r="H23" s="68"/>
      <c r="I23" s="68"/>
      <c r="J23" s="68"/>
      <c r="K23" s="68"/>
      <c r="L23" s="68"/>
      <c r="M23" s="68"/>
      <c r="N23" s="69"/>
      <c r="O23" s="48"/>
    </row>
    <row r="24" spans="1:49" ht="18" customHeight="1" x14ac:dyDescent="0.2">
      <c r="B24" s="108"/>
      <c r="C24" s="167"/>
      <c r="D24" s="68"/>
      <c r="E24" s="68"/>
      <c r="F24" s="68"/>
      <c r="G24" s="68"/>
      <c r="H24" s="68"/>
      <c r="I24" s="68"/>
      <c r="J24" s="68"/>
      <c r="K24" s="68"/>
      <c r="L24" s="68"/>
      <c r="M24" s="68"/>
      <c r="N24" s="69"/>
      <c r="O24" s="48"/>
    </row>
    <row r="25" spans="1:49" ht="18" customHeight="1" x14ac:dyDescent="0.2">
      <c r="B25" s="108"/>
      <c r="C25" s="167"/>
      <c r="D25" s="68"/>
      <c r="E25" s="68"/>
      <c r="F25" s="68"/>
      <c r="G25" s="68"/>
      <c r="H25" s="68"/>
      <c r="I25" s="68"/>
      <c r="J25" s="68"/>
      <c r="K25" s="68"/>
      <c r="L25" s="68"/>
      <c r="M25" s="68"/>
      <c r="N25" s="69"/>
      <c r="O25" s="48"/>
    </row>
    <row r="26" spans="1:49" ht="18" customHeight="1" x14ac:dyDescent="0.2">
      <c r="B26" s="50"/>
      <c r="C26" s="167"/>
      <c r="D26" s="68"/>
      <c r="E26" s="68"/>
      <c r="F26" s="68"/>
      <c r="G26" s="68"/>
      <c r="H26" s="68"/>
      <c r="I26" s="68"/>
      <c r="J26" s="68"/>
      <c r="K26" s="68"/>
      <c r="L26" s="68"/>
      <c r="M26" s="68"/>
      <c r="N26" s="69"/>
      <c r="O26" s="48"/>
    </row>
    <row r="27" spans="1:49" ht="18" customHeight="1" x14ac:dyDescent="0.2">
      <c r="B27" s="50"/>
      <c r="C27" s="167"/>
      <c r="D27" s="68"/>
      <c r="E27" s="68"/>
      <c r="F27" s="68"/>
      <c r="G27" s="68"/>
      <c r="H27" s="68"/>
      <c r="I27" s="68"/>
      <c r="J27" s="68"/>
      <c r="K27" s="68"/>
      <c r="L27" s="68"/>
      <c r="M27" s="68"/>
      <c r="N27" s="69"/>
      <c r="O27" s="48"/>
    </row>
    <row r="28" spans="1:49" s="129" customFormat="1" ht="18.75" customHeight="1" x14ac:dyDescent="0.2">
      <c r="A28" s="264"/>
      <c r="B28" s="50"/>
      <c r="C28" s="168"/>
      <c r="D28" s="86"/>
      <c r="E28" s="86"/>
      <c r="F28" s="86"/>
      <c r="G28" s="86"/>
      <c r="H28" s="86"/>
      <c r="I28" s="86"/>
      <c r="J28" s="86"/>
      <c r="K28" s="86"/>
      <c r="L28" s="86"/>
      <c r="M28" s="86"/>
      <c r="N28" s="165"/>
      <c r="O28" s="128"/>
      <c r="P28" s="293"/>
      <c r="Q28" s="293"/>
      <c r="R28" s="293"/>
      <c r="S28" s="293"/>
      <c r="T28" s="293"/>
      <c r="U28" s="293"/>
      <c r="V28" s="293"/>
      <c r="W28" s="293"/>
      <c r="X28" s="293"/>
      <c r="Y28" s="293"/>
      <c r="Z28" s="293"/>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row>
    <row r="29" spans="1:49" x14ac:dyDescent="0.2">
      <c r="C29" s="47"/>
      <c r="D29" s="48"/>
      <c r="E29" s="48"/>
      <c r="F29" s="48"/>
      <c r="G29" s="48"/>
      <c r="H29" s="48"/>
      <c r="I29" s="48"/>
      <c r="J29" s="48"/>
      <c r="K29" s="48"/>
      <c r="L29" s="48"/>
      <c r="M29" s="48"/>
      <c r="N29" s="49"/>
      <c r="O29" s="48"/>
    </row>
    <row r="30" spans="1:49" x14ac:dyDescent="0.2">
      <c r="C30" s="47"/>
      <c r="D30" s="48"/>
      <c r="E30" s="48"/>
      <c r="F30" s="48"/>
      <c r="G30" s="48"/>
      <c r="H30" s="48"/>
      <c r="I30" s="48"/>
      <c r="J30" s="48"/>
      <c r="K30" s="48"/>
      <c r="L30" s="48"/>
      <c r="M30" s="48"/>
      <c r="N30" s="49"/>
      <c r="O30" s="48"/>
    </row>
    <row r="31" spans="1:49" ht="12" thickBot="1" x14ac:dyDescent="0.25">
      <c r="C31" s="109"/>
      <c r="D31" s="89"/>
      <c r="E31" s="89"/>
      <c r="F31" s="89"/>
      <c r="G31" s="89"/>
      <c r="H31" s="89"/>
      <c r="I31" s="89"/>
      <c r="J31" s="89"/>
      <c r="K31" s="89"/>
      <c r="L31" s="89"/>
      <c r="M31" s="89"/>
      <c r="N31" s="91"/>
      <c r="O31" s="48"/>
    </row>
    <row r="32" spans="1:49" x14ac:dyDescent="0.2">
      <c r="O32" s="48"/>
    </row>
    <row r="33" spans="1:90" x14ac:dyDescent="0.2">
      <c r="O33" s="48"/>
    </row>
    <row r="34" spans="1:90" s="23" customFormat="1" x14ac:dyDescent="0.2">
      <c r="A34" s="51"/>
      <c r="B34" s="51"/>
      <c r="C34" s="48"/>
      <c r="D34" s="48"/>
      <c r="E34" s="48"/>
      <c r="F34" s="48"/>
      <c r="G34" s="48"/>
      <c r="H34" s="48"/>
      <c r="I34" s="48"/>
      <c r="J34" s="48"/>
      <c r="K34" s="48"/>
      <c r="L34" s="48"/>
      <c r="M34" s="48"/>
      <c r="N34" s="48"/>
      <c r="O34" s="48"/>
      <c r="P34" s="186"/>
      <c r="Q34" s="186"/>
      <c r="R34" s="186"/>
      <c r="S34" s="186"/>
      <c r="T34" s="186"/>
      <c r="U34" s="186"/>
      <c r="V34" s="186"/>
      <c r="W34" s="186"/>
      <c r="X34" s="186"/>
      <c r="Y34" s="186"/>
      <c r="Z34" s="186"/>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row>
    <row r="35" spans="1:90" s="23" customFormat="1" x14ac:dyDescent="0.2">
      <c r="A35" s="51"/>
      <c r="B35" s="51"/>
      <c r="C35" s="48"/>
      <c r="D35" s="48"/>
      <c r="E35" s="48"/>
      <c r="F35" s="48"/>
      <c r="G35" s="48"/>
      <c r="H35" s="48"/>
      <c r="I35" s="48"/>
      <c r="J35" s="48"/>
      <c r="K35" s="48"/>
      <c r="L35" s="48"/>
      <c r="M35" s="48"/>
      <c r="N35" s="48"/>
      <c r="O35" s="48"/>
      <c r="P35" s="186"/>
      <c r="Q35" s="186"/>
      <c r="R35" s="186"/>
      <c r="S35" s="186"/>
      <c r="T35" s="186"/>
      <c r="U35" s="186"/>
      <c r="V35" s="186"/>
      <c r="W35" s="186"/>
      <c r="X35" s="186"/>
      <c r="Y35" s="186"/>
      <c r="Z35" s="186"/>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row>
    <row r="36" spans="1:90" s="23" customFormat="1" x14ac:dyDescent="0.2">
      <c r="A36" s="51"/>
      <c r="B36" s="51"/>
      <c r="C36" s="48"/>
      <c r="D36" s="48"/>
      <c r="E36" s="48"/>
      <c r="F36" s="48"/>
      <c r="G36" s="48"/>
      <c r="H36" s="48"/>
      <c r="I36" s="48"/>
      <c r="J36" s="48"/>
      <c r="K36" s="48"/>
      <c r="L36" s="48"/>
      <c r="M36" s="48"/>
      <c r="N36" s="48"/>
      <c r="O36" s="48"/>
      <c r="P36" s="186"/>
      <c r="Q36" s="186"/>
      <c r="R36" s="186"/>
      <c r="S36" s="186"/>
      <c r="T36" s="186"/>
      <c r="U36" s="186"/>
      <c r="V36" s="186"/>
      <c r="W36" s="186"/>
      <c r="X36" s="186"/>
      <c r="Y36" s="186"/>
      <c r="Z36" s="186"/>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row>
    <row r="37" spans="1:90" s="23" customFormat="1" x14ac:dyDescent="0.2">
      <c r="A37" s="51"/>
      <c r="B37" s="51"/>
      <c r="C37" s="48"/>
      <c r="D37" s="48"/>
      <c r="E37" s="48"/>
      <c r="F37" s="48"/>
      <c r="G37" s="48"/>
      <c r="H37" s="48"/>
      <c r="I37" s="48"/>
      <c r="J37" s="48"/>
      <c r="K37" s="48"/>
      <c r="L37" s="48"/>
      <c r="M37" s="48"/>
      <c r="N37" s="48"/>
      <c r="O37" s="48"/>
      <c r="P37" s="186"/>
      <c r="Q37" s="186"/>
      <c r="R37" s="186"/>
      <c r="S37" s="186"/>
      <c r="T37" s="186"/>
      <c r="U37" s="186"/>
      <c r="V37" s="186"/>
      <c r="W37" s="186"/>
      <c r="X37" s="186"/>
      <c r="Y37" s="186"/>
      <c r="Z37" s="186"/>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row>
  </sheetData>
  <sheetProtection password="CAB7" sheet="1" objects="1" scenarios="1" selectLockedCells="1"/>
  <mergeCells count="4">
    <mergeCell ref="D11:N11"/>
    <mergeCell ref="D4:M4"/>
    <mergeCell ref="C2:N2"/>
    <mergeCell ref="D7:M7"/>
  </mergeCells>
  <pageMargins left="0.25" right="0.25" top="0.25" bottom="0.5" header="0.25" footer="0.25"/>
  <pageSetup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1"/>
  <sheetViews>
    <sheetView showGridLines="0" topLeftCell="A7" zoomScale="90" zoomScaleNormal="90" workbookViewId="0">
      <selection activeCell="G11" sqref="G11"/>
    </sheetView>
  </sheetViews>
  <sheetFormatPr defaultRowHeight="11.25" x14ac:dyDescent="0.2"/>
  <cols>
    <col min="1" max="2" width="1.33203125" style="51" customWidth="1"/>
    <col min="3" max="3" width="23.83203125" style="51" customWidth="1"/>
    <col min="4" max="4" width="1.33203125" style="51" customWidth="1"/>
    <col min="5" max="5" width="39.33203125" style="51" customWidth="1"/>
    <col min="6" max="6" width="1" style="51" customWidth="1"/>
    <col min="7" max="7" width="42.6640625" style="51" customWidth="1"/>
    <col min="8" max="8" width="1.1640625" style="51" customWidth="1"/>
    <col min="9" max="9" width="16.6640625" style="51" customWidth="1"/>
    <col min="10" max="10" width="1.1640625" style="51" customWidth="1"/>
    <col min="11" max="12" width="1" style="51" customWidth="1"/>
    <col min="13" max="27" width="9.33203125" style="186"/>
    <col min="28" max="37" width="9.33203125" style="111"/>
    <col min="38" max="16384" width="9.33203125" style="24"/>
  </cols>
  <sheetData>
    <row r="1" spans="1:37" ht="8.25" customHeight="1" x14ac:dyDescent="0.2"/>
    <row r="2" spans="1:37" ht="41.25" customHeight="1" x14ac:dyDescent="0.2">
      <c r="B2" s="200" t="s">
        <v>1</v>
      </c>
      <c r="C2" s="200"/>
      <c r="D2" s="429" t="s">
        <v>102</v>
      </c>
      <c r="E2" s="430"/>
      <c r="F2" s="430"/>
      <c r="G2" s="430"/>
      <c r="H2" s="430"/>
      <c r="I2" s="430"/>
      <c r="J2" s="118"/>
      <c r="K2" s="118"/>
    </row>
    <row r="3" spans="1:37" s="28" customFormat="1" ht="8.25" customHeight="1" thickBot="1" x14ac:dyDescent="0.25">
      <c r="A3" s="25"/>
      <c r="B3" s="25"/>
      <c r="C3" s="25"/>
      <c r="D3" s="25"/>
      <c r="E3" s="26"/>
      <c r="F3" s="26"/>
      <c r="G3" s="26"/>
      <c r="H3" s="26"/>
      <c r="I3" s="26"/>
      <c r="J3" s="25"/>
      <c r="K3" s="54"/>
      <c r="L3" s="26"/>
      <c r="M3" s="227"/>
      <c r="N3" s="186"/>
      <c r="O3" s="186"/>
      <c r="P3" s="186"/>
      <c r="Q3" s="186"/>
      <c r="R3" s="186"/>
      <c r="S3" s="186"/>
      <c r="T3" s="186"/>
      <c r="U3" s="186"/>
      <c r="V3" s="186"/>
      <c r="W3" s="186"/>
      <c r="X3" s="186"/>
      <c r="Y3" s="186"/>
      <c r="Z3" s="186"/>
      <c r="AA3" s="186"/>
      <c r="AB3" s="111"/>
      <c r="AC3" s="111"/>
      <c r="AD3" s="111"/>
      <c r="AE3" s="111"/>
      <c r="AF3" s="111"/>
      <c r="AG3" s="111"/>
      <c r="AH3" s="111"/>
      <c r="AI3" s="111"/>
      <c r="AJ3" s="111"/>
      <c r="AK3" s="111"/>
    </row>
    <row r="4" spans="1:37" s="28" customFormat="1" ht="104.25" customHeight="1" x14ac:dyDescent="0.2">
      <c r="A4" s="25"/>
      <c r="B4" s="25"/>
      <c r="C4" s="25"/>
      <c r="D4" s="56"/>
      <c r="E4" s="435" t="s">
        <v>164</v>
      </c>
      <c r="F4" s="435"/>
      <c r="G4" s="435"/>
      <c r="H4" s="435"/>
      <c r="I4" s="435"/>
      <c r="J4" s="57"/>
      <c r="K4" s="58"/>
      <c r="L4" s="25"/>
      <c r="M4" s="186"/>
      <c r="N4" s="186"/>
      <c r="O4" s="186"/>
      <c r="P4" s="186"/>
      <c r="Q4" s="186"/>
      <c r="R4" s="186"/>
      <c r="S4" s="186"/>
      <c r="T4" s="186"/>
      <c r="U4" s="186"/>
      <c r="V4" s="186"/>
      <c r="W4" s="186"/>
      <c r="X4" s="186"/>
      <c r="Y4" s="186"/>
      <c r="Z4" s="186"/>
      <c r="AA4" s="186"/>
      <c r="AB4" s="111"/>
      <c r="AC4" s="111"/>
      <c r="AD4" s="111"/>
      <c r="AE4" s="111"/>
      <c r="AF4" s="111"/>
      <c r="AG4" s="111"/>
      <c r="AH4" s="111"/>
      <c r="AI4" s="111"/>
      <c r="AJ4" s="111"/>
      <c r="AK4" s="111"/>
    </row>
    <row r="5" spans="1:37" s="28" customFormat="1" ht="8.25" customHeight="1" thickBot="1" x14ac:dyDescent="0.25">
      <c r="A5" s="25"/>
      <c r="B5" s="25"/>
      <c r="C5" s="25"/>
      <c r="D5" s="62"/>
      <c r="E5" s="63"/>
      <c r="F5" s="63"/>
      <c r="G5" s="63"/>
      <c r="H5" s="64"/>
      <c r="I5" s="64"/>
      <c r="J5" s="64"/>
      <c r="K5" s="65"/>
      <c r="L5" s="25"/>
      <c r="M5" s="186"/>
      <c r="N5" s="186"/>
      <c r="O5" s="186"/>
      <c r="P5" s="186"/>
      <c r="Q5" s="186"/>
      <c r="R5" s="186"/>
      <c r="S5" s="186"/>
      <c r="T5" s="186"/>
      <c r="U5" s="186"/>
      <c r="V5" s="186"/>
      <c r="W5" s="186"/>
      <c r="X5" s="186"/>
      <c r="Y5" s="186"/>
      <c r="Z5" s="186"/>
      <c r="AA5" s="186"/>
      <c r="AB5" s="111"/>
      <c r="AC5" s="111"/>
      <c r="AD5" s="111"/>
      <c r="AE5" s="111"/>
      <c r="AF5" s="111"/>
      <c r="AG5" s="111"/>
      <c r="AH5" s="111"/>
      <c r="AI5" s="111"/>
      <c r="AJ5" s="111"/>
      <c r="AK5" s="111"/>
    </row>
    <row r="6" spans="1:37" ht="12" thickBot="1" x14ac:dyDescent="0.25"/>
    <row r="7" spans="1:37" ht="18" customHeight="1" x14ac:dyDescent="0.2">
      <c r="B7" s="252"/>
      <c r="C7" s="203" t="s">
        <v>11</v>
      </c>
      <c r="D7" s="73"/>
      <c r="E7" s="431"/>
      <c r="F7" s="431"/>
      <c r="G7" s="431"/>
      <c r="H7" s="431"/>
      <c r="I7" s="431"/>
      <c r="J7" s="431"/>
      <c r="K7" s="432"/>
    </row>
    <row r="8" spans="1:37" ht="12.75" customHeight="1" x14ac:dyDescent="0.2">
      <c r="B8" s="47"/>
      <c r="C8" s="78"/>
      <c r="D8" s="77"/>
      <c r="E8" s="433"/>
      <c r="F8" s="433"/>
      <c r="G8" s="433"/>
      <c r="H8" s="433"/>
      <c r="I8" s="433"/>
      <c r="J8" s="433"/>
      <c r="K8" s="434"/>
    </row>
    <row r="9" spans="1:37" s="85" customFormat="1" ht="60" customHeight="1" thickBot="1" x14ac:dyDescent="0.25">
      <c r="A9" s="52"/>
      <c r="B9" s="167"/>
      <c r="C9" s="79" t="s">
        <v>2</v>
      </c>
      <c r="D9" s="80"/>
      <c r="E9" s="81" t="s">
        <v>12</v>
      </c>
      <c r="F9" s="84"/>
      <c r="G9" s="82" t="s">
        <v>181</v>
      </c>
      <c r="H9" s="80"/>
      <c r="I9" s="82" t="s">
        <v>6</v>
      </c>
      <c r="J9" s="83"/>
      <c r="K9" s="69"/>
      <c r="L9" s="52"/>
      <c r="M9" s="233"/>
      <c r="N9" s="233"/>
      <c r="O9" s="233"/>
      <c r="P9" s="233"/>
      <c r="Q9" s="233"/>
      <c r="R9" s="233"/>
      <c r="S9" s="233"/>
      <c r="T9" s="233"/>
      <c r="U9" s="233"/>
      <c r="V9" s="233"/>
      <c r="W9" s="233"/>
      <c r="X9" s="233"/>
      <c r="Y9" s="233"/>
      <c r="Z9" s="233"/>
      <c r="AA9" s="233"/>
      <c r="AB9" s="112"/>
      <c r="AC9" s="112"/>
      <c r="AD9" s="112"/>
      <c r="AE9" s="112"/>
      <c r="AF9" s="112"/>
      <c r="AG9" s="112"/>
      <c r="AH9" s="112"/>
      <c r="AI9" s="112"/>
      <c r="AJ9" s="112"/>
      <c r="AK9" s="112"/>
    </row>
    <row r="10" spans="1:37" s="85" customFormat="1" ht="8.25" customHeight="1" thickBot="1" x14ac:dyDescent="0.25">
      <c r="A10" s="52"/>
      <c r="B10" s="167"/>
      <c r="C10" s="86"/>
      <c r="D10" s="86"/>
      <c r="E10" s="86"/>
      <c r="F10" s="86"/>
      <c r="G10" s="86"/>
      <c r="H10" s="68"/>
      <c r="I10" s="86"/>
      <c r="J10" s="87"/>
      <c r="K10" s="69"/>
      <c r="L10" s="52"/>
      <c r="M10" s="233"/>
      <c r="N10" s="233"/>
      <c r="O10" s="233"/>
      <c r="P10" s="233"/>
      <c r="Q10" s="233"/>
      <c r="R10" s="233"/>
      <c r="S10" s="233"/>
      <c r="T10" s="233"/>
      <c r="U10" s="233"/>
      <c r="V10" s="233"/>
      <c r="W10" s="233"/>
      <c r="X10" s="233"/>
      <c r="Y10" s="233"/>
      <c r="Z10" s="233"/>
      <c r="AA10" s="233"/>
      <c r="AB10" s="112"/>
      <c r="AC10" s="112"/>
      <c r="AD10" s="112"/>
      <c r="AE10" s="112"/>
      <c r="AF10" s="112"/>
      <c r="AG10" s="112"/>
      <c r="AH10" s="112"/>
      <c r="AI10" s="112"/>
      <c r="AJ10" s="112"/>
      <c r="AK10" s="112"/>
    </row>
    <row r="11" spans="1:37" ht="18" customHeight="1" thickBot="1" x14ac:dyDescent="0.25">
      <c r="B11" s="47"/>
      <c r="C11" s="126" t="str">
        <f>IF('Start Here-Common Inputs'!D24="","",'Start Here-Common Inputs'!D24)</f>
        <v/>
      </c>
      <c r="D11" s="150"/>
      <c r="E11" s="255" t="str">
        <f>IF('Start Here-Common Inputs'!F24="","",'Start Here-Common Inputs'!F24)</f>
        <v/>
      </c>
      <c r="F11" s="256"/>
      <c r="G11" s="255" t="str">
        <f>+IF('Start Here-Common Inputs'!H24="","",'Start Here-Common Inputs'!H24)</f>
        <v/>
      </c>
      <c r="H11" s="68"/>
      <c r="I11" s="255" t="str">
        <f>IF(C11="","",IF(G11="","No","Yes"))</f>
        <v/>
      </c>
      <c r="J11" s="68"/>
      <c r="K11" s="49"/>
    </row>
    <row r="12" spans="1:37" ht="18" customHeight="1" thickBot="1" x14ac:dyDescent="0.25">
      <c r="B12" s="47"/>
      <c r="C12" s="126" t="str">
        <f>IF('Start Here-Common Inputs'!D25="","",'Start Here-Common Inputs'!D25)</f>
        <v/>
      </c>
      <c r="D12" s="150"/>
      <c r="E12" s="255" t="str">
        <f>IF('Start Here-Common Inputs'!F25="","",'Start Here-Common Inputs'!F25)</f>
        <v/>
      </c>
      <c r="F12" s="256"/>
      <c r="G12" s="255" t="str">
        <f>+IF('Start Here-Common Inputs'!H25="","",'Start Here-Common Inputs'!H25)</f>
        <v/>
      </c>
      <c r="H12" s="68"/>
      <c r="I12" s="255" t="str">
        <f>IF(C12="","",IF(G12="","No","Yes"))</f>
        <v/>
      </c>
      <c r="J12" s="68"/>
      <c r="K12" s="49"/>
    </row>
    <row r="13" spans="1:37" ht="18" customHeight="1" thickBot="1" x14ac:dyDescent="0.25">
      <c r="B13" s="47"/>
      <c r="C13" s="126" t="str">
        <f>IF('Start Here-Common Inputs'!D26="","",'Start Here-Common Inputs'!D26)</f>
        <v/>
      </c>
      <c r="D13" s="150"/>
      <c r="E13" s="255" t="str">
        <f>IF('Start Here-Common Inputs'!F26="","",'Start Here-Common Inputs'!F26)</f>
        <v/>
      </c>
      <c r="F13" s="256"/>
      <c r="G13" s="255" t="str">
        <f>+IF('Start Here-Common Inputs'!H26="","",'Start Here-Common Inputs'!H26)</f>
        <v/>
      </c>
      <c r="H13" s="68"/>
      <c r="I13" s="255" t="str">
        <f t="shared" ref="I13:I60" si="0">IF(C13="","",IF(G13="","No","Yes"))</f>
        <v/>
      </c>
      <c r="J13" s="68"/>
      <c r="K13" s="49"/>
    </row>
    <row r="14" spans="1:37" ht="18" customHeight="1" thickBot="1" x14ac:dyDescent="0.25">
      <c r="B14" s="47"/>
      <c r="C14" s="126" t="str">
        <f>IF('Start Here-Common Inputs'!D27="","",'Start Here-Common Inputs'!D27)</f>
        <v/>
      </c>
      <c r="D14" s="150"/>
      <c r="E14" s="255" t="str">
        <f>IF('Start Here-Common Inputs'!F27="","",'Start Here-Common Inputs'!F27)</f>
        <v/>
      </c>
      <c r="F14" s="256"/>
      <c r="G14" s="255" t="str">
        <f>+IF('Start Here-Common Inputs'!H27="","",'Start Here-Common Inputs'!H27)</f>
        <v/>
      </c>
      <c r="H14" s="68"/>
      <c r="I14" s="255" t="str">
        <f t="shared" si="0"/>
        <v/>
      </c>
      <c r="J14" s="68"/>
      <c r="K14" s="49"/>
    </row>
    <row r="15" spans="1:37" ht="18" customHeight="1" thickBot="1" x14ac:dyDescent="0.25">
      <c r="B15" s="47"/>
      <c r="C15" s="126" t="str">
        <f>IF('Start Here-Common Inputs'!D28="","",'Start Here-Common Inputs'!D28)</f>
        <v/>
      </c>
      <c r="D15" s="150"/>
      <c r="E15" s="255" t="str">
        <f>IF('Start Here-Common Inputs'!F28="","",'Start Here-Common Inputs'!F28)</f>
        <v/>
      </c>
      <c r="F15" s="256"/>
      <c r="G15" s="255" t="str">
        <f>+IF('Start Here-Common Inputs'!H28="","",'Start Here-Common Inputs'!H28)</f>
        <v/>
      </c>
      <c r="H15" s="68"/>
      <c r="I15" s="255" t="str">
        <f t="shared" si="0"/>
        <v/>
      </c>
      <c r="J15" s="68"/>
      <c r="K15" s="49"/>
    </row>
    <row r="16" spans="1:37" ht="18" customHeight="1" thickBot="1" x14ac:dyDescent="0.25">
      <c r="B16" s="47"/>
      <c r="C16" s="126" t="str">
        <f>IF('Start Here-Common Inputs'!D29="","",'Start Here-Common Inputs'!D29)</f>
        <v/>
      </c>
      <c r="D16" s="150"/>
      <c r="E16" s="255" t="str">
        <f>IF('Start Here-Common Inputs'!F29="","",'Start Here-Common Inputs'!F29)</f>
        <v/>
      </c>
      <c r="F16" s="256"/>
      <c r="G16" s="255" t="str">
        <f>+IF('Start Here-Common Inputs'!H29="","",'Start Here-Common Inputs'!H29)</f>
        <v/>
      </c>
      <c r="H16" s="68"/>
      <c r="I16" s="255" t="str">
        <f t="shared" si="0"/>
        <v/>
      </c>
      <c r="J16" s="68"/>
      <c r="K16" s="49"/>
    </row>
    <row r="17" spans="2:11" ht="18" customHeight="1" thickBot="1" x14ac:dyDescent="0.25">
      <c r="B17" s="47"/>
      <c r="C17" s="126" t="str">
        <f>IF('Start Here-Common Inputs'!D30="","",'Start Here-Common Inputs'!D30)</f>
        <v/>
      </c>
      <c r="D17" s="150"/>
      <c r="E17" s="255" t="str">
        <f>IF('Start Here-Common Inputs'!F30="","",'Start Here-Common Inputs'!F30)</f>
        <v/>
      </c>
      <c r="F17" s="256"/>
      <c r="G17" s="255" t="str">
        <f>+IF('Start Here-Common Inputs'!H30="","",'Start Here-Common Inputs'!H30)</f>
        <v/>
      </c>
      <c r="H17" s="68"/>
      <c r="I17" s="255" t="str">
        <f t="shared" si="0"/>
        <v/>
      </c>
      <c r="J17" s="68"/>
      <c r="K17" s="49"/>
    </row>
    <row r="18" spans="2:11" ht="18" customHeight="1" thickBot="1" x14ac:dyDescent="0.25">
      <c r="B18" s="47"/>
      <c r="C18" s="126" t="str">
        <f>IF('Start Here-Common Inputs'!D31="","",'Start Here-Common Inputs'!D31)</f>
        <v/>
      </c>
      <c r="D18" s="150"/>
      <c r="E18" s="255" t="str">
        <f>IF('Start Here-Common Inputs'!F31="","",'Start Here-Common Inputs'!F31)</f>
        <v/>
      </c>
      <c r="F18" s="256"/>
      <c r="G18" s="255" t="str">
        <f>+IF('Start Here-Common Inputs'!H31="","",'Start Here-Common Inputs'!H31)</f>
        <v/>
      </c>
      <c r="H18" s="68"/>
      <c r="I18" s="255" t="str">
        <f t="shared" si="0"/>
        <v/>
      </c>
      <c r="J18" s="68"/>
      <c r="K18" s="49"/>
    </row>
    <row r="19" spans="2:11" ht="18" customHeight="1" thickBot="1" x14ac:dyDescent="0.25">
      <c r="B19" s="47"/>
      <c r="C19" s="126" t="str">
        <f>IF('Start Here-Common Inputs'!D32="","",'Start Here-Common Inputs'!D32)</f>
        <v/>
      </c>
      <c r="D19" s="150"/>
      <c r="E19" s="255" t="str">
        <f>IF('Start Here-Common Inputs'!F32="","",'Start Here-Common Inputs'!F32)</f>
        <v/>
      </c>
      <c r="F19" s="256"/>
      <c r="G19" s="255" t="str">
        <f>+IF('Start Here-Common Inputs'!H32="","",'Start Here-Common Inputs'!H32)</f>
        <v/>
      </c>
      <c r="H19" s="68"/>
      <c r="I19" s="255" t="str">
        <f t="shared" si="0"/>
        <v/>
      </c>
      <c r="J19" s="68"/>
      <c r="K19" s="49"/>
    </row>
    <row r="20" spans="2:11" ht="18" customHeight="1" thickBot="1" x14ac:dyDescent="0.25">
      <c r="B20" s="47"/>
      <c r="C20" s="126" t="str">
        <f>IF('Start Here-Common Inputs'!D33="","",'Start Here-Common Inputs'!D33)</f>
        <v/>
      </c>
      <c r="D20" s="150"/>
      <c r="E20" s="255" t="str">
        <f>IF('Start Here-Common Inputs'!F33="","",'Start Here-Common Inputs'!F33)</f>
        <v/>
      </c>
      <c r="F20" s="256"/>
      <c r="G20" s="255" t="str">
        <f>+IF('Start Here-Common Inputs'!H33="","",'Start Here-Common Inputs'!H33)</f>
        <v/>
      </c>
      <c r="H20" s="68"/>
      <c r="I20" s="255" t="str">
        <f t="shared" si="0"/>
        <v/>
      </c>
      <c r="J20" s="68"/>
      <c r="K20" s="49"/>
    </row>
    <row r="21" spans="2:11" ht="18" customHeight="1" thickBot="1" x14ac:dyDescent="0.25">
      <c r="B21" s="47"/>
      <c r="C21" s="126" t="str">
        <f>IF('Start Here-Common Inputs'!D34="","",'Start Here-Common Inputs'!D34)</f>
        <v/>
      </c>
      <c r="D21" s="150"/>
      <c r="E21" s="255" t="str">
        <f>IF('Start Here-Common Inputs'!F34="","",'Start Here-Common Inputs'!F34)</f>
        <v/>
      </c>
      <c r="F21" s="256"/>
      <c r="G21" s="255" t="str">
        <f>+IF('Start Here-Common Inputs'!H34="","",'Start Here-Common Inputs'!H34)</f>
        <v/>
      </c>
      <c r="H21" s="68"/>
      <c r="I21" s="255" t="str">
        <f t="shared" si="0"/>
        <v/>
      </c>
      <c r="J21" s="68"/>
      <c r="K21" s="49"/>
    </row>
    <row r="22" spans="2:11" ht="18" customHeight="1" thickBot="1" x14ac:dyDescent="0.25">
      <c r="B22" s="47"/>
      <c r="C22" s="126" t="str">
        <f>IF('Start Here-Common Inputs'!D35="","",'Start Here-Common Inputs'!D35)</f>
        <v/>
      </c>
      <c r="D22" s="150"/>
      <c r="E22" s="255" t="str">
        <f>IF('Start Here-Common Inputs'!F35="","",'Start Here-Common Inputs'!F35)</f>
        <v/>
      </c>
      <c r="F22" s="256"/>
      <c r="G22" s="255" t="str">
        <f>+IF('Start Here-Common Inputs'!H35="","",'Start Here-Common Inputs'!H35)</f>
        <v/>
      </c>
      <c r="H22" s="68"/>
      <c r="I22" s="255" t="str">
        <f t="shared" si="0"/>
        <v/>
      </c>
      <c r="J22" s="68"/>
      <c r="K22" s="49"/>
    </row>
    <row r="23" spans="2:11" ht="18" customHeight="1" thickBot="1" x14ac:dyDescent="0.25">
      <c r="B23" s="47"/>
      <c r="C23" s="126" t="str">
        <f>IF('Start Here-Common Inputs'!D36="","",'Start Here-Common Inputs'!D36)</f>
        <v/>
      </c>
      <c r="D23" s="150"/>
      <c r="E23" s="255" t="str">
        <f>IF('Start Here-Common Inputs'!F36="","",'Start Here-Common Inputs'!F36)</f>
        <v/>
      </c>
      <c r="F23" s="256"/>
      <c r="G23" s="255" t="str">
        <f>+IF('Start Here-Common Inputs'!H36="","",'Start Here-Common Inputs'!H36)</f>
        <v/>
      </c>
      <c r="H23" s="68"/>
      <c r="I23" s="255" t="str">
        <f t="shared" si="0"/>
        <v/>
      </c>
      <c r="J23" s="68"/>
      <c r="K23" s="49"/>
    </row>
    <row r="24" spans="2:11" ht="18" customHeight="1" thickBot="1" x14ac:dyDescent="0.25">
      <c r="B24" s="47"/>
      <c r="C24" s="126" t="str">
        <f>IF('Start Here-Common Inputs'!D37="","",'Start Here-Common Inputs'!D37)</f>
        <v/>
      </c>
      <c r="D24" s="150"/>
      <c r="E24" s="255" t="str">
        <f>IF('Start Here-Common Inputs'!F37="","",'Start Here-Common Inputs'!F37)</f>
        <v/>
      </c>
      <c r="F24" s="256"/>
      <c r="G24" s="255" t="str">
        <f>+IF('Start Here-Common Inputs'!H37="","",'Start Here-Common Inputs'!H37)</f>
        <v/>
      </c>
      <c r="H24" s="68"/>
      <c r="I24" s="255" t="str">
        <f t="shared" si="0"/>
        <v/>
      </c>
      <c r="J24" s="68"/>
      <c r="K24" s="49"/>
    </row>
    <row r="25" spans="2:11" ht="18" customHeight="1" thickBot="1" x14ac:dyDescent="0.25">
      <c r="B25" s="47"/>
      <c r="C25" s="126" t="str">
        <f>IF('Start Here-Common Inputs'!D38="","",'Start Here-Common Inputs'!D38)</f>
        <v/>
      </c>
      <c r="D25" s="150"/>
      <c r="E25" s="255" t="str">
        <f>IF('Start Here-Common Inputs'!F38="","",'Start Here-Common Inputs'!F38)</f>
        <v/>
      </c>
      <c r="F25" s="256"/>
      <c r="G25" s="255" t="str">
        <f>+IF('Start Here-Common Inputs'!H38="","",'Start Here-Common Inputs'!H38)</f>
        <v/>
      </c>
      <c r="H25" s="68"/>
      <c r="I25" s="255" t="str">
        <f t="shared" si="0"/>
        <v/>
      </c>
      <c r="J25" s="68"/>
      <c r="K25" s="49"/>
    </row>
    <row r="26" spans="2:11" ht="18" customHeight="1" thickBot="1" x14ac:dyDescent="0.25">
      <c r="B26" s="47"/>
      <c r="C26" s="126" t="str">
        <f>IF('Start Here-Common Inputs'!D39="","",'Start Here-Common Inputs'!D39)</f>
        <v/>
      </c>
      <c r="D26" s="150"/>
      <c r="E26" s="255" t="str">
        <f>IF('Start Here-Common Inputs'!F39="","",'Start Here-Common Inputs'!F39)</f>
        <v/>
      </c>
      <c r="F26" s="256"/>
      <c r="G26" s="255" t="str">
        <f>+IF('Start Here-Common Inputs'!H39="","",'Start Here-Common Inputs'!H39)</f>
        <v/>
      </c>
      <c r="H26" s="68"/>
      <c r="I26" s="255" t="str">
        <f t="shared" si="0"/>
        <v/>
      </c>
      <c r="J26" s="68"/>
      <c r="K26" s="49"/>
    </row>
    <row r="27" spans="2:11" ht="18" customHeight="1" thickBot="1" x14ac:dyDescent="0.25">
      <c r="B27" s="47"/>
      <c r="C27" s="126" t="str">
        <f>IF('Start Here-Common Inputs'!D40="","",'Start Here-Common Inputs'!D40)</f>
        <v/>
      </c>
      <c r="D27" s="150"/>
      <c r="E27" s="255" t="str">
        <f>IF('Start Here-Common Inputs'!F40="","",'Start Here-Common Inputs'!F40)</f>
        <v/>
      </c>
      <c r="F27" s="256"/>
      <c r="G27" s="255" t="str">
        <f>+IF('Start Here-Common Inputs'!H40="","",'Start Here-Common Inputs'!H40)</f>
        <v/>
      </c>
      <c r="H27" s="68"/>
      <c r="I27" s="255" t="str">
        <f t="shared" si="0"/>
        <v/>
      </c>
      <c r="J27" s="68"/>
      <c r="K27" s="49"/>
    </row>
    <row r="28" spans="2:11" ht="18" customHeight="1" thickBot="1" x14ac:dyDescent="0.25">
      <c r="B28" s="47"/>
      <c r="C28" s="126" t="str">
        <f>IF('Start Here-Common Inputs'!D41="","",'Start Here-Common Inputs'!D41)</f>
        <v/>
      </c>
      <c r="D28" s="150"/>
      <c r="E28" s="255" t="str">
        <f>IF('Start Here-Common Inputs'!F41="","",'Start Here-Common Inputs'!F41)</f>
        <v/>
      </c>
      <c r="F28" s="256"/>
      <c r="G28" s="255" t="str">
        <f>+IF('Start Here-Common Inputs'!H41="","",'Start Here-Common Inputs'!H41)</f>
        <v/>
      </c>
      <c r="H28" s="68"/>
      <c r="I28" s="255" t="str">
        <f t="shared" si="0"/>
        <v/>
      </c>
      <c r="J28" s="68"/>
      <c r="K28" s="49"/>
    </row>
    <row r="29" spans="2:11" ht="18" customHeight="1" thickBot="1" x14ac:dyDescent="0.25">
      <c r="B29" s="47"/>
      <c r="C29" s="126" t="str">
        <f>IF('Start Here-Common Inputs'!D42="","",'Start Here-Common Inputs'!D42)</f>
        <v/>
      </c>
      <c r="D29" s="150"/>
      <c r="E29" s="255" t="str">
        <f>IF('Start Here-Common Inputs'!F42="","",'Start Here-Common Inputs'!F42)</f>
        <v/>
      </c>
      <c r="F29" s="256"/>
      <c r="G29" s="255" t="str">
        <f>+IF('Start Here-Common Inputs'!H42="","",'Start Here-Common Inputs'!H42)</f>
        <v/>
      </c>
      <c r="H29" s="68"/>
      <c r="I29" s="255" t="str">
        <f t="shared" si="0"/>
        <v/>
      </c>
      <c r="J29" s="68"/>
      <c r="K29" s="49"/>
    </row>
    <row r="30" spans="2:11" ht="18" customHeight="1" thickBot="1" x14ac:dyDescent="0.25">
      <c r="B30" s="47"/>
      <c r="C30" s="126" t="str">
        <f>IF('Start Here-Common Inputs'!D43="","",'Start Here-Common Inputs'!D43)</f>
        <v/>
      </c>
      <c r="D30" s="150"/>
      <c r="E30" s="255" t="str">
        <f>IF('Start Here-Common Inputs'!F43="","",'Start Here-Common Inputs'!F43)</f>
        <v/>
      </c>
      <c r="F30" s="256"/>
      <c r="G30" s="255" t="str">
        <f>+IF('Start Here-Common Inputs'!H43="","",'Start Here-Common Inputs'!H43)</f>
        <v/>
      </c>
      <c r="H30" s="68"/>
      <c r="I30" s="255" t="str">
        <f t="shared" si="0"/>
        <v/>
      </c>
      <c r="J30" s="68"/>
      <c r="K30" s="49"/>
    </row>
    <row r="31" spans="2:11" ht="18" customHeight="1" thickBot="1" x14ac:dyDescent="0.25">
      <c r="B31" s="47"/>
      <c r="C31" s="126" t="str">
        <f>IF('Start Here-Common Inputs'!D44="","",'Start Here-Common Inputs'!D44)</f>
        <v/>
      </c>
      <c r="D31" s="150"/>
      <c r="E31" s="255" t="str">
        <f>IF('Start Here-Common Inputs'!F44="","",'Start Here-Common Inputs'!F44)</f>
        <v/>
      </c>
      <c r="F31" s="256"/>
      <c r="G31" s="255" t="str">
        <f>+IF('Start Here-Common Inputs'!H44="","",'Start Here-Common Inputs'!H44)</f>
        <v/>
      </c>
      <c r="H31" s="68"/>
      <c r="I31" s="255" t="str">
        <f t="shared" si="0"/>
        <v/>
      </c>
      <c r="J31" s="68"/>
      <c r="K31" s="49"/>
    </row>
    <row r="32" spans="2:11" ht="18" customHeight="1" thickBot="1" x14ac:dyDescent="0.25">
      <c r="B32" s="47"/>
      <c r="C32" s="126" t="str">
        <f>IF('Start Here-Common Inputs'!D45="","",'Start Here-Common Inputs'!D45)</f>
        <v/>
      </c>
      <c r="D32" s="150"/>
      <c r="E32" s="255" t="str">
        <f>IF('Start Here-Common Inputs'!F45="","",'Start Here-Common Inputs'!F45)</f>
        <v/>
      </c>
      <c r="F32" s="256"/>
      <c r="G32" s="255" t="str">
        <f>+IF('Start Here-Common Inputs'!H45="","",'Start Here-Common Inputs'!H45)</f>
        <v/>
      </c>
      <c r="H32" s="68"/>
      <c r="I32" s="255" t="str">
        <f t="shared" si="0"/>
        <v/>
      </c>
      <c r="J32" s="68"/>
      <c r="K32" s="49"/>
    </row>
    <row r="33" spans="2:11" ht="18" customHeight="1" thickBot="1" x14ac:dyDescent="0.25">
      <c r="B33" s="47"/>
      <c r="C33" s="126" t="str">
        <f>IF('Start Here-Common Inputs'!D46="","",'Start Here-Common Inputs'!D46)</f>
        <v/>
      </c>
      <c r="D33" s="150"/>
      <c r="E33" s="255" t="str">
        <f>IF('Start Here-Common Inputs'!F46="","",'Start Here-Common Inputs'!F46)</f>
        <v/>
      </c>
      <c r="F33" s="256"/>
      <c r="G33" s="255" t="str">
        <f>+IF('Start Here-Common Inputs'!H46="","",'Start Here-Common Inputs'!H46)</f>
        <v/>
      </c>
      <c r="H33" s="68"/>
      <c r="I33" s="255" t="str">
        <f t="shared" si="0"/>
        <v/>
      </c>
      <c r="J33" s="68"/>
      <c r="K33" s="49"/>
    </row>
    <row r="34" spans="2:11" ht="18" customHeight="1" thickBot="1" x14ac:dyDescent="0.25">
      <c r="B34" s="47"/>
      <c r="C34" s="126" t="str">
        <f>IF('Start Here-Common Inputs'!D47="","",'Start Here-Common Inputs'!D47)</f>
        <v/>
      </c>
      <c r="D34" s="150"/>
      <c r="E34" s="255" t="str">
        <f>IF('Start Here-Common Inputs'!F47="","",'Start Here-Common Inputs'!F47)</f>
        <v/>
      </c>
      <c r="F34" s="256"/>
      <c r="G34" s="255" t="str">
        <f>+IF('Start Here-Common Inputs'!H47="","",'Start Here-Common Inputs'!H47)</f>
        <v/>
      </c>
      <c r="H34" s="68"/>
      <c r="I34" s="255" t="str">
        <f t="shared" si="0"/>
        <v/>
      </c>
      <c r="J34" s="68"/>
      <c r="K34" s="49"/>
    </row>
    <row r="35" spans="2:11" ht="18" customHeight="1" thickBot="1" x14ac:dyDescent="0.25">
      <c r="B35" s="47"/>
      <c r="C35" s="126" t="str">
        <f>IF('Start Here-Common Inputs'!D48="","",'Start Here-Common Inputs'!D48)</f>
        <v/>
      </c>
      <c r="D35" s="150"/>
      <c r="E35" s="255" t="str">
        <f>IF('Start Here-Common Inputs'!F48="","",'Start Here-Common Inputs'!F48)</f>
        <v/>
      </c>
      <c r="F35" s="256"/>
      <c r="G35" s="255" t="str">
        <f>+IF('Start Here-Common Inputs'!H48="","",'Start Here-Common Inputs'!H48)</f>
        <v/>
      </c>
      <c r="H35" s="68"/>
      <c r="I35" s="255" t="str">
        <f t="shared" si="0"/>
        <v/>
      </c>
      <c r="J35" s="68"/>
      <c r="K35" s="49"/>
    </row>
    <row r="36" spans="2:11" ht="18" customHeight="1" thickBot="1" x14ac:dyDescent="0.25">
      <c r="B36" s="47"/>
      <c r="C36" s="126" t="str">
        <f>IF('Start Here-Common Inputs'!D49="","",'Start Here-Common Inputs'!D49)</f>
        <v/>
      </c>
      <c r="D36" s="150"/>
      <c r="E36" s="255" t="str">
        <f>IF('Start Here-Common Inputs'!F49="","",'Start Here-Common Inputs'!F49)</f>
        <v/>
      </c>
      <c r="F36" s="256"/>
      <c r="G36" s="255" t="str">
        <f>+IF('Start Here-Common Inputs'!H49="","",'Start Here-Common Inputs'!H49)</f>
        <v/>
      </c>
      <c r="H36" s="68"/>
      <c r="I36" s="255" t="str">
        <f t="shared" si="0"/>
        <v/>
      </c>
      <c r="J36" s="68"/>
      <c r="K36" s="49"/>
    </row>
    <row r="37" spans="2:11" ht="18" customHeight="1" thickBot="1" x14ac:dyDescent="0.25">
      <c r="B37" s="47"/>
      <c r="C37" s="126" t="str">
        <f>IF('Start Here-Common Inputs'!D50="","",'Start Here-Common Inputs'!D50)</f>
        <v/>
      </c>
      <c r="D37" s="150"/>
      <c r="E37" s="255" t="str">
        <f>IF('Start Here-Common Inputs'!F50="","",'Start Here-Common Inputs'!F50)</f>
        <v/>
      </c>
      <c r="F37" s="256"/>
      <c r="G37" s="255" t="str">
        <f>+IF('Start Here-Common Inputs'!H50="","",'Start Here-Common Inputs'!H50)</f>
        <v/>
      </c>
      <c r="H37" s="68"/>
      <c r="I37" s="255" t="str">
        <f t="shared" si="0"/>
        <v/>
      </c>
      <c r="J37" s="68"/>
      <c r="K37" s="49"/>
    </row>
    <row r="38" spans="2:11" ht="18" customHeight="1" thickBot="1" x14ac:dyDescent="0.25">
      <c r="B38" s="47"/>
      <c r="C38" s="126" t="str">
        <f>IF('Start Here-Common Inputs'!D51="","",'Start Here-Common Inputs'!D51)</f>
        <v/>
      </c>
      <c r="D38" s="150"/>
      <c r="E38" s="255" t="str">
        <f>IF('Start Here-Common Inputs'!F51="","",'Start Here-Common Inputs'!F51)</f>
        <v/>
      </c>
      <c r="F38" s="256"/>
      <c r="G38" s="255" t="str">
        <f>+IF('Start Here-Common Inputs'!H51="","",'Start Here-Common Inputs'!H51)</f>
        <v/>
      </c>
      <c r="H38" s="68"/>
      <c r="I38" s="255" t="str">
        <f t="shared" si="0"/>
        <v/>
      </c>
      <c r="J38" s="68"/>
      <c r="K38" s="49"/>
    </row>
    <row r="39" spans="2:11" ht="18" customHeight="1" thickBot="1" x14ac:dyDescent="0.25">
      <c r="B39" s="47"/>
      <c r="C39" s="126" t="str">
        <f>IF('Start Here-Common Inputs'!D52="","",'Start Here-Common Inputs'!D52)</f>
        <v/>
      </c>
      <c r="D39" s="150"/>
      <c r="E39" s="255" t="str">
        <f>IF('Start Here-Common Inputs'!F52="","",'Start Here-Common Inputs'!F52)</f>
        <v/>
      </c>
      <c r="F39" s="256"/>
      <c r="G39" s="255" t="str">
        <f>+IF('Start Here-Common Inputs'!H52="","",'Start Here-Common Inputs'!H52)</f>
        <v/>
      </c>
      <c r="H39" s="68"/>
      <c r="I39" s="255" t="str">
        <f t="shared" si="0"/>
        <v/>
      </c>
      <c r="J39" s="68"/>
      <c r="K39" s="49"/>
    </row>
    <row r="40" spans="2:11" ht="18" customHeight="1" thickBot="1" x14ac:dyDescent="0.25">
      <c r="B40" s="47"/>
      <c r="C40" s="126" t="str">
        <f>IF('Start Here-Common Inputs'!D53="","",'Start Here-Common Inputs'!D53)</f>
        <v/>
      </c>
      <c r="D40" s="150"/>
      <c r="E40" s="255" t="str">
        <f>IF('Start Here-Common Inputs'!F53="","",'Start Here-Common Inputs'!F53)</f>
        <v/>
      </c>
      <c r="F40" s="256"/>
      <c r="G40" s="255" t="str">
        <f>+IF('Start Here-Common Inputs'!H53="","",'Start Here-Common Inputs'!H53)</f>
        <v/>
      </c>
      <c r="H40" s="68"/>
      <c r="I40" s="255" t="str">
        <f t="shared" si="0"/>
        <v/>
      </c>
      <c r="J40" s="68"/>
      <c r="K40" s="49"/>
    </row>
    <row r="41" spans="2:11" ht="18" customHeight="1" thickBot="1" x14ac:dyDescent="0.25">
      <c r="B41" s="47"/>
      <c r="C41" s="126" t="str">
        <f>IF('Start Here-Common Inputs'!D54="","",'Start Here-Common Inputs'!D54)</f>
        <v/>
      </c>
      <c r="D41" s="150"/>
      <c r="E41" s="255" t="str">
        <f>IF('Start Here-Common Inputs'!F54="","",'Start Here-Common Inputs'!F54)</f>
        <v/>
      </c>
      <c r="F41" s="256"/>
      <c r="G41" s="255" t="str">
        <f>+IF('Start Here-Common Inputs'!H54="","",'Start Here-Common Inputs'!H54)</f>
        <v/>
      </c>
      <c r="H41" s="68"/>
      <c r="I41" s="255" t="str">
        <f t="shared" si="0"/>
        <v/>
      </c>
      <c r="J41" s="68"/>
      <c r="K41" s="49"/>
    </row>
    <row r="42" spans="2:11" ht="18" customHeight="1" thickBot="1" x14ac:dyDescent="0.25">
      <c r="B42" s="47"/>
      <c r="C42" s="126" t="str">
        <f>IF('Start Here-Common Inputs'!D55="","",'Start Here-Common Inputs'!D55)</f>
        <v/>
      </c>
      <c r="D42" s="150"/>
      <c r="E42" s="255" t="str">
        <f>IF('Start Here-Common Inputs'!F55="","",'Start Here-Common Inputs'!F55)</f>
        <v/>
      </c>
      <c r="F42" s="256"/>
      <c r="G42" s="255" t="str">
        <f>+IF('Start Here-Common Inputs'!H55="","",'Start Here-Common Inputs'!H55)</f>
        <v/>
      </c>
      <c r="H42" s="68"/>
      <c r="I42" s="255" t="str">
        <f t="shared" si="0"/>
        <v/>
      </c>
      <c r="J42" s="68"/>
      <c r="K42" s="49"/>
    </row>
    <row r="43" spans="2:11" ht="18" customHeight="1" thickBot="1" x14ac:dyDescent="0.25">
      <c r="B43" s="47"/>
      <c r="C43" s="126" t="str">
        <f>IF('Start Here-Common Inputs'!D56="","",'Start Here-Common Inputs'!D56)</f>
        <v/>
      </c>
      <c r="D43" s="150"/>
      <c r="E43" s="255" t="str">
        <f>IF('Start Here-Common Inputs'!F56="","",'Start Here-Common Inputs'!F56)</f>
        <v/>
      </c>
      <c r="F43" s="256"/>
      <c r="G43" s="255" t="str">
        <f>+IF('Start Here-Common Inputs'!H56="","",'Start Here-Common Inputs'!H56)</f>
        <v/>
      </c>
      <c r="H43" s="68"/>
      <c r="I43" s="255" t="str">
        <f t="shared" si="0"/>
        <v/>
      </c>
      <c r="J43" s="68"/>
      <c r="K43" s="49"/>
    </row>
    <row r="44" spans="2:11" ht="18" customHeight="1" thickBot="1" x14ac:dyDescent="0.25">
      <c r="B44" s="47"/>
      <c r="C44" s="126" t="str">
        <f>IF('Start Here-Common Inputs'!D57="","",'Start Here-Common Inputs'!D57)</f>
        <v/>
      </c>
      <c r="D44" s="150"/>
      <c r="E44" s="255" t="str">
        <f>IF('Start Here-Common Inputs'!F57="","",'Start Here-Common Inputs'!F57)</f>
        <v/>
      </c>
      <c r="F44" s="256"/>
      <c r="G44" s="255" t="str">
        <f>+IF('Start Here-Common Inputs'!H57="","",'Start Here-Common Inputs'!H57)</f>
        <v/>
      </c>
      <c r="H44" s="68"/>
      <c r="I44" s="255" t="str">
        <f t="shared" si="0"/>
        <v/>
      </c>
      <c r="J44" s="68"/>
      <c r="K44" s="49"/>
    </row>
    <row r="45" spans="2:11" ht="18" customHeight="1" thickBot="1" x14ac:dyDescent="0.25">
      <c r="B45" s="47"/>
      <c r="C45" s="126" t="str">
        <f>IF('Start Here-Common Inputs'!D58="","",'Start Here-Common Inputs'!D58)</f>
        <v/>
      </c>
      <c r="D45" s="150"/>
      <c r="E45" s="255" t="str">
        <f>IF('Start Here-Common Inputs'!F58="","",'Start Here-Common Inputs'!F58)</f>
        <v/>
      </c>
      <c r="F45" s="256"/>
      <c r="G45" s="255" t="str">
        <f>+IF('Start Here-Common Inputs'!H58="","",'Start Here-Common Inputs'!H58)</f>
        <v/>
      </c>
      <c r="H45" s="68"/>
      <c r="I45" s="255" t="str">
        <f t="shared" si="0"/>
        <v/>
      </c>
      <c r="J45" s="68"/>
      <c r="K45" s="49"/>
    </row>
    <row r="46" spans="2:11" ht="18" customHeight="1" thickBot="1" x14ac:dyDescent="0.25">
      <c r="B46" s="47"/>
      <c r="C46" s="126" t="str">
        <f>IF('Start Here-Common Inputs'!D59="","",'Start Here-Common Inputs'!D59)</f>
        <v/>
      </c>
      <c r="D46" s="150"/>
      <c r="E46" s="255" t="str">
        <f>IF('Start Here-Common Inputs'!F59="","",'Start Here-Common Inputs'!F59)</f>
        <v/>
      </c>
      <c r="F46" s="256"/>
      <c r="G46" s="255" t="str">
        <f>+IF('Start Here-Common Inputs'!H59="","",'Start Here-Common Inputs'!H59)</f>
        <v/>
      </c>
      <c r="H46" s="68"/>
      <c r="I46" s="255" t="str">
        <f t="shared" si="0"/>
        <v/>
      </c>
      <c r="J46" s="68"/>
      <c r="K46" s="49"/>
    </row>
    <row r="47" spans="2:11" ht="18" customHeight="1" thickBot="1" x14ac:dyDescent="0.25">
      <c r="B47" s="47"/>
      <c r="C47" s="126" t="str">
        <f>IF('Start Here-Common Inputs'!D60="","",'Start Here-Common Inputs'!D60)</f>
        <v/>
      </c>
      <c r="D47" s="150"/>
      <c r="E47" s="255" t="str">
        <f>IF('Start Here-Common Inputs'!F60="","",'Start Here-Common Inputs'!F60)</f>
        <v/>
      </c>
      <c r="F47" s="256"/>
      <c r="G47" s="255" t="str">
        <f>+IF('Start Here-Common Inputs'!H60="","",'Start Here-Common Inputs'!H60)</f>
        <v/>
      </c>
      <c r="H47" s="68"/>
      <c r="I47" s="255" t="str">
        <f t="shared" si="0"/>
        <v/>
      </c>
      <c r="J47" s="68"/>
      <c r="K47" s="49"/>
    </row>
    <row r="48" spans="2:11" ht="18" customHeight="1" thickBot="1" x14ac:dyDescent="0.25">
      <c r="B48" s="47"/>
      <c r="C48" s="126" t="str">
        <f>IF('Start Here-Common Inputs'!D61="","",'Start Here-Common Inputs'!D61)</f>
        <v/>
      </c>
      <c r="D48" s="150"/>
      <c r="E48" s="255" t="str">
        <f>IF('Start Here-Common Inputs'!F61="","",'Start Here-Common Inputs'!F61)</f>
        <v/>
      </c>
      <c r="F48" s="256"/>
      <c r="G48" s="255" t="str">
        <f>+IF('Start Here-Common Inputs'!H61="","",'Start Here-Common Inputs'!H61)</f>
        <v/>
      </c>
      <c r="H48" s="68"/>
      <c r="I48" s="255" t="str">
        <f t="shared" si="0"/>
        <v/>
      </c>
      <c r="J48" s="68"/>
      <c r="K48" s="49"/>
    </row>
    <row r="49" spans="2:11" ht="18" customHeight="1" thickBot="1" x14ac:dyDescent="0.25">
      <c r="B49" s="47"/>
      <c r="C49" s="126" t="str">
        <f>IF('Start Here-Common Inputs'!D62="","",'Start Here-Common Inputs'!D62)</f>
        <v/>
      </c>
      <c r="D49" s="150"/>
      <c r="E49" s="255" t="str">
        <f>IF('Start Here-Common Inputs'!F62="","",'Start Here-Common Inputs'!F62)</f>
        <v/>
      </c>
      <c r="F49" s="256"/>
      <c r="G49" s="255" t="str">
        <f>+IF('Start Here-Common Inputs'!H62="","",'Start Here-Common Inputs'!H62)</f>
        <v/>
      </c>
      <c r="H49" s="68"/>
      <c r="I49" s="255" t="str">
        <f t="shared" si="0"/>
        <v/>
      </c>
      <c r="J49" s="68"/>
      <c r="K49" s="49"/>
    </row>
    <row r="50" spans="2:11" ht="18" customHeight="1" thickBot="1" x14ac:dyDescent="0.25">
      <c r="B50" s="47"/>
      <c r="C50" s="126" t="str">
        <f>IF('Start Here-Common Inputs'!D63="","",'Start Here-Common Inputs'!D63)</f>
        <v/>
      </c>
      <c r="D50" s="150"/>
      <c r="E50" s="255" t="str">
        <f>IF('Start Here-Common Inputs'!F63="","",'Start Here-Common Inputs'!F63)</f>
        <v/>
      </c>
      <c r="F50" s="256"/>
      <c r="G50" s="255" t="str">
        <f>+IF('Start Here-Common Inputs'!H63="","",'Start Here-Common Inputs'!H63)</f>
        <v/>
      </c>
      <c r="H50" s="68"/>
      <c r="I50" s="255" t="str">
        <f t="shared" si="0"/>
        <v/>
      </c>
      <c r="J50" s="68"/>
      <c r="K50" s="49"/>
    </row>
    <row r="51" spans="2:11" ht="18" customHeight="1" thickBot="1" x14ac:dyDescent="0.25">
      <c r="B51" s="47"/>
      <c r="C51" s="126" t="str">
        <f>IF('Start Here-Common Inputs'!D64="","",'Start Here-Common Inputs'!D64)</f>
        <v/>
      </c>
      <c r="D51" s="150"/>
      <c r="E51" s="255" t="str">
        <f>IF('Start Here-Common Inputs'!F64="","",'Start Here-Common Inputs'!F64)</f>
        <v/>
      </c>
      <c r="F51" s="256"/>
      <c r="G51" s="255" t="str">
        <f>+IF('Start Here-Common Inputs'!H64="","",'Start Here-Common Inputs'!H64)</f>
        <v/>
      </c>
      <c r="H51" s="68"/>
      <c r="I51" s="255" t="str">
        <f t="shared" si="0"/>
        <v/>
      </c>
      <c r="J51" s="68"/>
      <c r="K51" s="49"/>
    </row>
    <row r="52" spans="2:11" ht="18" customHeight="1" thickBot="1" x14ac:dyDescent="0.25">
      <c r="B52" s="47"/>
      <c r="C52" s="126" t="str">
        <f>IF('Start Here-Common Inputs'!D65="","",'Start Here-Common Inputs'!D65)</f>
        <v/>
      </c>
      <c r="D52" s="150"/>
      <c r="E52" s="255" t="str">
        <f>IF('Start Here-Common Inputs'!F65="","",'Start Here-Common Inputs'!F65)</f>
        <v/>
      </c>
      <c r="F52" s="256"/>
      <c r="G52" s="255" t="str">
        <f>+IF('Start Here-Common Inputs'!H65="","",'Start Here-Common Inputs'!H65)</f>
        <v/>
      </c>
      <c r="H52" s="68"/>
      <c r="I52" s="255" t="str">
        <f t="shared" si="0"/>
        <v/>
      </c>
      <c r="J52" s="68"/>
      <c r="K52" s="49"/>
    </row>
    <row r="53" spans="2:11" ht="18" customHeight="1" thickBot="1" x14ac:dyDescent="0.25">
      <c r="B53" s="47"/>
      <c r="C53" s="126" t="str">
        <f>IF('Start Here-Common Inputs'!D66="","",'Start Here-Common Inputs'!D66)</f>
        <v/>
      </c>
      <c r="D53" s="150"/>
      <c r="E53" s="255" t="str">
        <f>IF('Start Here-Common Inputs'!F66="","",'Start Here-Common Inputs'!F66)</f>
        <v/>
      </c>
      <c r="F53" s="256"/>
      <c r="G53" s="255" t="str">
        <f>+IF('Start Here-Common Inputs'!H66="","",'Start Here-Common Inputs'!H66)</f>
        <v/>
      </c>
      <c r="H53" s="68"/>
      <c r="I53" s="255" t="str">
        <f t="shared" si="0"/>
        <v/>
      </c>
      <c r="J53" s="68"/>
      <c r="K53" s="49"/>
    </row>
    <row r="54" spans="2:11" ht="18" customHeight="1" thickBot="1" x14ac:dyDescent="0.25">
      <c r="B54" s="47"/>
      <c r="C54" s="126" t="str">
        <f>IF('Start Here-Common Inputs'!D67="","",'Start Here-Common Inputs'!D67)</f>
        <v/>
      </c>
      <c r="D54" s="150"/>
      <c r="E54" s="255" t="str">
        <f>IF('Start Here-Common Inputs'!F67="","",'Start Here-Common Inputs'!F67)</f>
        <v/>
      </c>
      <c r="F54" s="256"/>
      <c r="G54" s="255" t="str">
        <f>+IF('Start Here-Common Inputs'!H67="","",'Start Here-Common Inputs'!H67)</f>
        <v/>
      </c>
      <c r="H54" s="68"/>
      <c r="I54" s="255" t="str">
        <f t="shared" si="0"/>
        <v/>
      </c>
      <c r="J54" s="68"/>
      <c r="K54" s="49"/>
    </row>
    <row r="55" spans="2:11" ht="18" customHeight="1" thickBot="1" x14ac:dyDescent="0.25">
      <c r="B55" s="47"/>
      <c r="C55" s="126" t="str">
        <f>IF('Start Here-Common Inputs'!D68="","",'Start Here-Common Inputs'!D68)</f>
        <v/>
      </c>
      <c r="D55" s="150"/>
      <c r="E55" s="255" t="str">
        <f>IF('Start Here-Common Inputs'!F68="","",'Start Here-Common Inputs'!F68)</f>
        <v/>
      </c>
      <c r="F55" s="256"/>
      <c r="G55" s="255" t="str">
        <f>+IF('Start Here-Common Inputs'!H68="","",'Start Here-Common Inputs'!H68)</f>
        <v/>
      </c>
      <c r="H55" s="68"/>
      <c r="I55" s="255" t="str">
        <f t="shared" si="0"/>
        <v/>
      </c>
      <c r="J55" s="68"/>
      <c r="K55" s="49"/>
    </row>
    <row r="56" spans="2:11" ht="18" customHeight="1" thickBot="1" x14ac:dyDescent="0.25">
      <c r="B56" s="47"/>
      <c r="C56" s="126" t="str">
        <f>IF('Start Here-Common Inputs'!D69="","",'Start Here-Common Inputs'!D69)</f>
        <v/>
      </c>
      <c r="D56" s="150"/>
      <c r="E56" s="255" t="str">
        <f>IF('Start Here-Common Inputs'!F69="","",'Start Here-Common Inputs'!F69)</f>
        <v/>
      </c>
      <c r="F56" s="256"/>
      <c r="G56" s="255" t="str">
        <f>+IF('Start Here-Common Inputs'!H69="","",'Start Here-Common Inputs'!H69)</f>
        <v/>
      </c>
      <c r="H56" s="68"/>
      <c r="I56" s="255" t="str">
        <f t="shared" si="0"/>
        <v/>
      </c>
      <c r="J56" s="68"/>
      <c r="K56" s="49"/>
    </row>
    <row r="57" spans="2:11" ht="18" customHeight="1" thickBot="1" x14ac:dyDescent="0.25">
      <c r="B57" s="47"/>
      <c r="C57" s="126" t="str">
        <f>IF('Start Here-Common Inputs'!D71="","",'Start Here-Common Inputs'!D71)</f>
        <v/>
      </c>
      <c r="D57" s="150"/>
      <c r="E57" s="255" t="str">
        <f>IF('Start Here-Common Inputs'!F71="","",'Start Here-Common Inputs'!F71)</f>
        <v/>
      </c>
      <c r="F57" s="256"/>
      <c r="G57" s="255" t="str">
        <f>+IF('Start Here-Common Inputs'!H71="","",'Start Here-Common Inputs'!H71)</f>
        <v/>
      </c>
      <c r="H57" s="68"/>
      <c r="I57" s="255" t="str">
        <f t="shared" si="0"/>
        <v/>
      </c>
      <c r="J57" s="68"/>
      <c r="K57" s="49"/>
    </row>
    <row r="58" spans="2:11" ht="18" customHeight="1" thickBot="1" x14ac:dyDescent="0.25">
      <c r="B58" s="47"/>
      <c r="C58" s="126" t="str">
        <f>IF('Start Here-Common Inputs'!D72="","",'Start Here-Common Inputs'!D72)</f>
        <v/>
      </c>
      <c r="D58" s="150"/>
      <c r="E58" s="255" t="str">
        <f>IF('Start Here-Common Inputs'!F72="","",'Start Here-Common Inputs'!F72)</f>
        <v/>
      </c>
      <c r="F58" s="256"/>
      <c r="G58" s="255" t="str">
        <f>+IF('Start Here-Common Inputs'!H72="","",'Start Here-Common Inputs'!H72)</f>
        <v/>
      </c>
      <c r="H58" s="68"/>
      <c r="I58" s="255" t="str">
        <f t="shared" si="0"/>
        <v/>
      </c>
      <c r="J58" s="68"/>
      <c r="K58" s="49"/>
    </row>
    <row r="59" spans="2:11" ht="18" customHeight="1" thickBot="1" x14ac:dyDescent="0.25">
      <c r="B59" s="47"/>
      <c r="C59" s="126" t="str">
        <f>IF('Start Here-Common Inputs'!D73="","",'Start Here-Common Inputs'!D73)</f>
        <v/>
      </c>
      <c r="D59" s="150"/>
      <c r="E59" s="255" t="str">
        <f>IF('Start Here-Common Inputs'!F73="","",'Start Here-Common Inputs'!F73)</f>
        <v/>
      </c>
      <c r="F59" s="256"/>
      <c r="G59" s="255" t="str">
        <f>+IF('Start Here-Common Inputs'!H73="","",'Start Here-Common Inputs'!H73)</f>
        <v/>
      </c>
      <c r="H59" s="68"/>
      <c r="I59" s="255" t="str">
        <f t="shared" si="0"/>
        <v/>
      </c>
      <c r="J59" s="68"/>
      <c r="K59" s="49"/>
    </row>
    <row r="60" spans="2:11" ht="18" customHeight="1" thickBot="1" x14ac:dyDescent="0.25">
      <c r="B60" s="47"/>
      <c r="C60" s="126" t="str">
        <f>IF('Start Here-Common Inputs'!D74="","",'Start Here-Common Inputs'!D74)</f>
        <v/>
      </c>
      <c r="D60" s="150"/>
      <c r="E60" s="255" t="str">
        <f>IF('Start Here-Common Inputs'!F74="","",'Start Here-Common Inputs'!F74)</f>
        <v/>
      </c>
      <c r="F60" s="256"/>
      <c r="G60" s="255" t="str">
        <f>+IF('Start Here-Common Inputs'!H74="","",'Start Here-Common Inputs'!H74)</f>
        <v/>
      </c>
      <c r="H60" s="68"/>
      <c r="I60" s="255" t="str">
        <f t="shared" si="0"/>
        <v/>
      </c>
      <c r="J60" s="68"/>
      <c r="K60" s="49"/>
    </row>
    <row r="61" spans="2:11" ht="8.25" customHeight="1" thickBot="1" x14ac:dyDescent="0.25">
      <c r="B61" s="109"/>
      <c r="C61" s="89"/>
      <c r="D61" s="89"/>
      <c r="E61" s="89"/>
      <c r="F61" s="89"/>
      <c r="G61" s="89"/>
      <c r="H61" s="89"/>
      <c r="I61" s="89"/>
      <c r="J61" s="90"/>
      <c r="K61" s="91"/>
    </row>
  </sheetData>
  <sheetProtection password="CAB7" sheet="1" objects="1" scenarios="1" selectLockedCells="1"/>
  <mergeCells count="4">
    <mergeCell ref="D2:I2"/>
    <mergeCell ref="E7:K7"/>
    <mergeCell ref="E8:K8"/>
    <mergeCell ref="E4:I4"/>
  </mergeCells>
  <conditionalFormatting sqref="E11:G60 I11:I60">
    <cfRule type="containsText" dxfId="23" priority="1" operator="containsText" text="Missing">
      <formula>NOT(ISERROR(SEARCH("Missing",E11)))</formula>
    </cfRule>
  </conditionalFormatting>
  <dataValidations disablePrompts="1" count="1">
    <dataValidation type="list" allowBlank="1" showInputMessage="1" showErrorMessage="1" sqref="F11:F60">
      <formula1>"Success, Administrative Closure, Withdrew While in Compliance, Discharged, Transferred to Another Treatment, Failed to Complete/Terminated"</formula1>
    </dataValidation>
  </dataValidations>
  <pageMargins left="0.25" right="0.25" top="0.25" bottom="0.5" header="0.25" footer="0.25"/>
  <pageSetup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64"/>
  <sheetViews>
    <sheetView showGridLines="0" zoomScale="90" zoomScaleNormal="90" workbookViewId="0">
      <selection activeCell="G12" sqref="G12"/>
    </sheetView>
  </sheetViews>
  <sheetFormatPr defaultRowHeight="11.25" x14ac:dyDescent="0.2"/>
  <cols>
    <col min="1" max="1" width="1.1640625" style="51" customWidth="1"/>
    <col min="2" max="2" width="3" style="51" customWidth="1"/>
    <col min="3" max="3" width="23.83203125" style="51" customWidth="1"/>
    <col min="4" max="4" width="1.33203125" style="51" customWidth="1"/>
    <col min="5" max="5" width="29.33203125" style="51" customWidth="1"/>
    <col min="6" max="6" width="1.5" style="51" customWidth="1"/>
    <col min="7" max="7" width="33.5" style="51" customWidth="1"/>
    <col min="8" max="8" width="1.6640625" style="51" customWidth="1"/>
    <col min="9" max="9" width="35.1640625" style="51" customWidth="1"/>
    <col min="10" max="10" width="2" style="51" customWidth="1"/>
    <col min="11" max="11" width="0.5" style="51" customWidth="1"/>
    <col min="12" max="15" width="9.33203125" style="186"/>
    <col min="16" max="16" width="20.6640625" style="186" bestFit="1" customWidth="1"/>
    <col min="17" max="24" width="9.33203125" style="186"/>
    <col min="25" max="26" width="9.33203125" style="51"/>
    <col min="27" max="16384" width="9.33203125" style="24"/>
  </cols>
  <sheetData>
    <row r="1" spans="1:59" ht="8.25" customHeight="1" x14ac:dyDescent="0.2"/>
    <row r="2" spans="1:59" ht="41.25" customHeight="1" x14ac:dyDescent="0.2">
      <c r="B2" s="474" t="s">
        <v>35</v>
      </c>
      <c r="C2" s="475"/>
      <c r="D2" s="442" t="s">
        <v>107</v>
      </c>
      <c r="E2" s="443"/>
      <c r="F2" s="443"/>
      <c r="G2" s="443"/>
      <c r="H2" s="443"/>
      <c r="I2" s="443"/>
      <c r="J2" s="443"/>
    </row>
    <row r="3" spans="1:59" s="28" customFormat="1" ht="8.25" customHeight="1" thickBot="1" x14ac:dyDescent="0.25">
      <c r="A3" s="25"/>
      <c r="B3" s="25"/>
      <c r="C3" s="25"/>
      <c r="D3" s="25"/>
      <c r="E3" s="26"/>
      <c r="F3" s="26"/>
      <c r="G3" s="26"/>
      <c r="H3" s="26"/>
      <c r="I3" s="26"/>
      <c r="J3" s="26"/>
      <c r="K3" s="26"/>
      <c r="L3" s="227"/>
      <c r="M3" s="227"/>
      <c r="N3" s="227"/>
      <c r="O3" s="227"/>
      <c r="P3" s="227"/>
      <c r="Q3" s="227"/>
      <c r="R3" s="227"/>
      <c r="S3" s="227"/>
      <c r="T3" s="227"/>
      <c r="U3" s="227"/>
      <c r="V3" s="227"/>
      <c r="W3" s="227"/>
      <c r="X3" s="227"/>
      <c r="Y3" s="26"/>
      <c r="Z3" s="26"/>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row>
    <row r="4" spans="1:59" s="28" customFormat="1" ht="101.25" customHeight="1" x14ac:dyDescent="0.2">
      <c r="A4" s="25"/>
      <c r="B4" s="25"/>
      <c r="C4" s="25"/>
      <c r="D4" s="56"/>
      <c r="E4" s="435" t="s">
        <v>155</v>
      </c>
      <c r="F4" s="437"/>
      <c r="G4" s="437"/>
      <c r="H4" s="437"/>
      <c r="I4" s="437"/>
      <c r="J4" s="30"/>
      <c r="K4" s="25"/>
      <c r="L4" s="186"/>
      <c r="M4" s="186"/>
      <c r="N4" s="186"/>
      <c r="O4" s="186"/>
      <c r="P4" s="186"/>
      <c r="Q4" s="186"/>
      <c r="R4" s="186"/>
      <c r="S4" s="186"/>
      <c r="T4" s="186"/>
      <c r="U4" s="186"/>
      <c r="V4" s="186"/>
      <c r="W4" s="186"/>
      <c r="X4" s="186"/>
      <c r="Y4" s="25"/>
      <c r="Z4" s="25"/>
    </row>
    <row r="5" spans="1:59" s="28" customFormat="1" ht="15" customHeight="1" thickBot="1" x14ac:dyDescent="0.25">
      <c r="A5" s="25"/>
      <c r="B5" s="25"/>
      <c r="C5" s="25"/>
      <c r="D5" s="62"/>
      <c r="E5" s="140"/>
      <c r="F5" s="140"/>
      <c r="G5" s="140"/>
      <c r="H5" s="133"/>
      <c r="I5" s="133"/>
      <c r="J5" s="151"/>
      <c r="K5" s="25"/>
      <c r="L5" s="186"/>
      <c r="M5" s="186"/>
      <c r="N5" s="186"/>
      <c r="O5" s="186"/>
      <c r="P5" s="186"/>
      <c r="Q5" s="186"/>
      <c r="R5" s="186"/>
      <c r="S5" s="186"/>
      <c r="T5" s="186"/>
      <c r="U5" s="186"/>
      <c r="V5" s="186"/>
      <c r="W5" s="186"/>
      <c r="X5" s="186"/>
      <c r="Y5" s="25"/>
      <c r="Z5" s="25"/>
    </row>
    <row r="6" spans="1:59" s="28" customFormat="1" ht="8.25" customHeight="1" thickBot="1" x14ac:dyDescent="0.25">
      <c r="A6" s="25"/>
      <c r="B6" s="25"/>
      <c r="C6" s="25"/>
      <c r="D6" s="25"/>
      <c r="E6" s="26"/>
      <c r="F6" s="26"/>
      <c r="G6" s="26"/>
      <c r="H6" s="26"/>
      <c r="I6" s="26"/>
      <c r="J6" s="26"/>
      <c r="K6" s="25"/>
      <c r="L6" s="186"/>
      <c r="M6" s="186"/>
      <c r="N6" s="186"/>
      <c r="O6" s="186"/>
      <c r="P6" s="186"/>
      <c r="Q6" s="186"/>
      <c r="R6" s="186"/>
      <c r="S6" s="186"/>
      <c r="T6" s="186"/>
      <c r="U6" s="186"/>
      <c r="V6" s="186"/>
      <c r="W6" s="186"/>
      <c r="X6" s="186"/>
      <c r="Y6" s="25"/>
      <c r="Z6" s="25"/>
    </row>
    <row r="7" spans="1:59" s="28" customFormat="1" ht="6" customHeight="1" x14ac:dyDescent="0.2">
      <c r="A7" s="25"/>
      <c r="B7" s="56"/>
      <c r="C7" s="57"/>
      <c r="D7" s="57"/>
      <c r="E7" s="114"/>
      <c r="F7" s="114"/>
      <c r="G7" s="114"/>
      <c r="H7" s="39"/>
      <c r="I7" s="39"/>
      <c r="J7" s="40"/>
      <c r="K7" s="25"/>
      <c r="L7" s="186"/>
      <c r="M7" s="186"/>
      <c r="N7" s="186"/>
      <c r="O7" s="186"/>
      <c r="P7" s="186"/>
      <c r="Q7" s="186"/>
      <c r="R7" s="186"/>
      <c r="S7" s="186"/>
      <c r="T7" s="186"/>
      <c r="U7" s="186"/>
      <c r="V7" s="186"/>
      <c r="W7" s="186"/>
      <c r="X7" s="186"/>
      <c r="Y7" s="25"/>
      <c r="Z7" s="25"/>
    </row>
    <row r="8" spans="1:59" ht="12.75" x14ac:dyDescent="0.2">
      <c r="B8" s="47"/>
      <c r="C8" s="261" t="s">
        <v>11</v>
      </c>
      <c r="D8" s="261"/>
      <c r="E8" s="261"/>
      <c r="F8" s="261"/>
      <c r="G8" s="261"/>
      <c r="H8" s="261"/>
      <c r="I8" s="261"/>
      <c r="J8" s="49"/>
    </row>
    <row r="9" spans="1:59" ht="32.25" customHeight="1" thickBot="1" x14ac:dyDescent="0.25">
      <c r="B9" s="47"/>
      <c r="C9" s="261"/>
      <c r="D9" s="261"/>
      <c r="E9" s="454" t="s">
        <v>210</v>
      </c>
      <c r="F9" s="454"/>
      <c r="G9" s="454"/>
      <c r="H9" s="261"/>
      <c r="I9" s="261"/>
      <c r="J9" s="49"/>
    </row>
    <row r="10" spans="1:59" ht="30.75" customHeight="1" thickBot="1" x14ac:dyDescent="0.25">
      <c r="B10" s="47"/>
      <c r="C10" s="79" t="s">
        <v>26</v>
      </c>
      <c r="D10" s="115"/>
      <c r="E10" s="82" t="s">
        <v>190</v>
      </c>
      <c r="F10" s="80"/>
      <c r="G10" s="82" t="s">
        <v>191</v>
      </c>
      <c r="H10" s="80"/>
      <c r="I10" s="81" t="s">
        <v>36</v>
      </c>
      <c r="J10" s="49"/>
    </row>
    <row r="11" spans="1:59" s="85" customFormat="1" ht="14.25" customHeight="1" thickBot="1" x14ac:dyDescent="0.25">
      <c r="A11" s="52"/>
      <c r="B11" s="167"/>
      <c r="C11" s="86"/>
      <c r="D11" s="87"/>
      <c r="E11" s="86"/>
      <c r="F11" s="86"/>
      <c r="G11" s="86"/>
      <c r="H11" s="80"/>
      <c r="I11" s="86"/>
      <c r="J11" s="69"/>
      <c r="K11" s="52"/>
      <c r="L11" s="233"/>
      <c r="M11" s="233"/>
      <c r="N11" s="233"/>
      <c r="O11" s="233"/>
      <c r="P11" s="233"/>
      <c r="Q11" s="233"/>
      <c r="R11" s="233"/>
      <c r="S11" s="233"/>
      <c r="T11" s="233"/>
      <c r="U11" s="233"/>
      <c r="V11" s="233"/>
      <c r="W11" s="233"/>
      <c r="X11" s="233"/>
      <c r="Y11" s="52"/>
      <c r="Z11" s="52"/>
    </row>
    <row r="12" spans="1:59" s="85" customFormat="1" ht="18" customHeight="1" thickBot="1" x14ac:dyDescent="0.25">
      <c r="A12" s="52"/>
      <c r="B12" s="167"/>
      <c r="C12" s="126" t="str">
        <f>IF('Start Here-Common Inputs'!D24="","",'Start Here-Common Inputs'!D24)</f>
        <v/>
      </c>
      <c r="D12" s="150"/>
      <c r="E12" s="335"/>
      <c r="F12" s="43"/>
      <c r="G12" s="335"/>
      <c r="H12" s="80"/>
      <c r="I12" s="294" t="str">
        <f>IF(C12="","",IF((G12-E12)=0,"Check Date Entries",IF((G12-E12)*24&gt;43848,"Check Date Entries",IF((G12-E12)*24&lt;0,"Check Date Entries",(G12-E12)*24))))</f>
        <v/>
      </c>
      <c r="J12" s="69"/>
      <c r="K12" s="52"/>
      <c r="L12" s="233"/>
      <c r="M12" s="233"/>
      <c r="N12" s="233"/>
      <c r="O12" s="186"/>
      <c r="P12" s="186"/>
      <c r="Q12" s="186"/>
      <c r="R12" s="186"/>
      <c r="S12" s="186"/>
      <c r="T12" s="233"/>
      <c r="U12" s="233"/>
      <c r="V12" s="233"/>
      <c r="W12" s="233"/>
      <c r="X12" s="233"/>
      <c r="Y12" s="52"/>
      <c r="Z12" s="52"/>
    </row>
    <row r="13" spans="1:59" ht="18" customHeight="1" thickBot="1" x14ac:dyDescent="0.25">
      <c r="B13" s="47"/>
      <c r="C13" s="126" t="str">
        <f>IF('Start Here-Common Inputs'!D25="","",'Start Here-Common Inputs'!D25)</f>
        <v/>
      </c>
      <c r="D13" s="150"/>
      <c r="E13" s="335"/>
      <c r="F13" s="43"/>
      <c r="G13" s="335"/>
      <c r="H13" s="80"/>
      <c r="I13" s="294" t="str">
        <f t="shared" ref="I13:I61" si="0">IF(C13="","",IF((G13-E13)=0,"Check Date Entries",IF((G13-E13)*24&gt;43848,"Check Date Entries",IF((G13-E13)*24&lt;0,"Check Date Entries",(G13-E13)*24))))</f>
        <v/>
      </c>
      <c r="J13" s="49"/>
      <c r="L13" s="285"/>
    </row>
    <row r="14" spans="1:59" ht="18" customHeight="1" thickBot="1" x14ac:dyDescent="0.25">
      <c r="B14" s="47"/>
      <c r="C14" s="126" t="str">
        <f>IF('Start Here-Common Inputs'!D26="","",'Start Here-Common Inputs'!D26)</f>
        <v/>
      </c>
      <c r="D14" s="150"/>
      <c r="E14" s="335"/>
      <c r="F14" s="43"/>
      <c r="G14" s="335"/>
      <c r="H14" s="80"/>
      <c r="I14" s="294" t="str">
        <f t="shared" si="0"/>
        <v/>
      </c>
      <c r="J14" s="49"/>
      <c r="L14" s="285"/>
    </row>
    <row r="15" spans="1:59" ht="18" customHeight="1" thickBot="1" x14ac:dyDescent="0.25">
      <c r="B15" s="47"/>
      <c r="C15" s="126" t="str">
        <f>IF('Start Here-Common Inputs'!D27="","",'Start Here-Common Inputs'!D27)</f>
        <v/>
      </c>
      <c r="D15" s="150"/>
      <c r="E15" s="335"/>
      <c r="F15" s="43"/>
      <c r="G15" s="335"/>
      <c r="H15" s="80"/>
      <c r="I15" s="294" t="str">
        <f t="shared" si="0"/>
        <v/>
      </c>
      <c r="J15" s="49"/>
      <c r="L15" s="285"/>
    </row>
    <row r="16" spans="1:59" ht="18" customHeight="1" thickBot="1" x14ac:dyDescent="0.25">
      <c r="B16" s="47"/>
      <c r="C16" s="126" t="str">
        <f>IF('Start Here-Common Inputs'!D28="","",'Start Here-Common Inputs'!D28)</f>
        <v/>
      </c>
      <c r="D16" s="150"/>
      <c r="E16" s="335"/>
      <c r="F16" s="43"/>
      <c r="G16" s="335"/>
      <c r="H16" s="80"/>
      <c r="I16" s="294" t="str">
        <f t="shared" si="0"/>
        <v/>
      </c>
      <c r="J16" s="49"/>
      <c r="L16" s="285"/>
    </row>
    <row r="17" spans="2:12" ht="18" customHeight="1" thickBot="1" x14ac:dyDescent="0.25">
      <c r="B17" s="47"/>
      <c r="C17" s="126" t="str">
        <f>IF('Start Here-Common Inputs'!D29="","",'Start Here-Common Inputs'!D29)</f>
        <v/>
      </c>
      <c r="D17" s="150"/>
      <c r="E17" s="335"/>
      <c r="F17" s="43"/>
      <c r="G17" s="335"/>
      <c r="H17" s="80"/>
      <c r="I17" s="294" t="str">
        <f t="shared" si="0"/>
        <v/>
      </c>
      <c r="J17" s="49"/>
      <c r="L17" s="285"/>
    </row>
    <row r="18" spans="2:12" ht="18" customHeight="1" thickBot="1" x14ac:dyDescent="0.25">
      <c r="B18" s="47"/>
      <c r="C18" s="126" t="str">
        <f>IF('Start Here-Common Inputs'!D30="","",'Start Here-Common Inputs'!D30)</f>
        <v/>
      </c>
      <c r="D18" s="150"/>
      <c r="E18" s="335"/>
      <c r="F18" s="43"/>
      <c r="G18" s="335"/>
      <c r="H18" s="80"/>
      <c r="I18" s="294" t="str">
        <f t="shared" si="0"/>
        <v/>
      </c>
      <c r="J18" s="49"/>
      <c r="L18" s="285"/>
    </row>
    <row r="19" spans="2:12" ht="18" customHeight="1" thickBot="1" x14ac:dyDescent="0.25">
      <c r="B19" s="47"/>
      <c r="C19" s="126" t="str">
        <f>IF('Start Here-Common Inputs'!D31="","",'Start Here-Common Inputs'!D31)</f>
        <v/>
      </c>
      <c r="D19" s="150"/>
      <c r="E19" s="335"/>
      <c r="F19" s="43"/>
      <c r="G19" s="335"/>
      <c r="H19" s="80"/>
      <c r="I19" s="294" t="str">
        <f t="shared" si="0"/>
        <v/>
      </c>
      <c r="J19" s="49"/>
      <c r="L19" s="285"/>
    </row>
    <row r="20" spans="2:12" ht="18" customHeight="1" thickBot="1" x14ac:dyDescent="0.25">
      <c r="B20" s="47"/>
      <c r="C20" s="126" t="str">
        <f>IF('Start Here-Common Inputs'!D32="","",'Start Here-Common Inputs'!D32)</f>
        <v/>
      </c>
      <c r="D20" s="150"/>
      <c r="E20" s="335"/>
      <c r="F20" s="43"/>
      <c r="G20" s="335"/>
      <c r="H20" s="80"/>
      <c r="I20" s="294" t="str">
        <f t="shared" si="0"/>
        <v/>
      </c>
      <c r="J20" s="49"/>
      <c r="L20" s="285"/>
    </row>
    <row r="21" spans="2:12" ht="18" customHeight="1" thickBot="1" x14ac:dyDescent="0.25">
      <c r="B21" s="47"/>
      <c r="C21" s="126" t="str">
        <f>IF('Start Here-Common Inputs'!D33="","",'Start Here-Common Inputs'!D33)</f>
        <v/>
      </c>
      <c r="D21" s="150"/>
      <c r="E21" s="335"/>
      <c r="F21" s="43"/>
      <c r="G21" s="335"/>
      <c r="H21" s="80"/>
      <c r="I21" s="294" t="str">
        <f t="shared" si="0"/>
        <v/>
      </c>
      <c r="J21" s="49"/>
      <c r="L21" s="285"/>
    </row>
    <row r="22" spans="2:12" ht="18" customHeight="1" thickBot="1" x14ac:dyDescent="0.25">
      <c r="B22" s="47"/>
      <c r="C22" s="126" t="str">
        <f>IF('Start Here-Common Inputs'!D34="","",'Start Here-Common Inputs'!D34)</f>
        <v/>
      </c>
      <c r="D22" s="150"/>
      <c r="E22" s="335"/>
      <c r="F22" s="43"/>
      <c r="G22" s="335"/>
      <c r="H22" s="80"/>
      <c r="I22" s="294" t="str">
        <f t="shared" si="0"/>
        <v/>
      </c>
      <c r="J22" s="49"/>
    </row>
    <row r="23" spans="2:12" ht="18" customHeight="1" thickBot="1" x14ac:dyDescent="0.25">
      <c r="B23" s="47"/>
      <c r="C23" s="126" t="str">
        <f>IF('Start Here-Common Inputs'!D35="","",'Start Here-Common Inputs'!D35)</f>
        <v/>
      </c>
      <c r="D23" s="150"/>
      <c r="E23" s="335"/>
      <c r="F23" s="43"/>
      <c r="G23" s="335"/>
      <c r="H23" s="80"/>
      <c r="I23" s="294" t="str">
        <f t="shared" si="0"/>
        <v/>
      </c>
      <c r="J23" s="49"/>
    </row>
    <row r="24" spans="2:12" ht="18" customHeight="1" thickBot="1" x14ac:dyDescent="0.25">
      <c r="B24" s="47"/>
      <c r="C24" s="126" t="str">
        <f>IF('Start Here-Common Inputs'!D36="","",'Start Here-Common Inputs'!D36)</f>
        <v/>
      </c>
      <c r="D24" s="150"/>
      <c r="E24" s="335"/>
      <c r="F24" s="43"/>
      <c r="G24" s="335"/>
      <c r="H24" s="80"/>
      <c r="I24" s="294" t="str">
        <f t="shared" si="0"/>
        <v/>
      </c>
      <c r="J24" s="49"/>
    </row>
    <row r="25" spans="2:12" ht="18" customHeight="1" thickBot="1" x14ac:dyDescent="0.25">
      <c r="B25" s="47"/>
      <c r="C25" s="126" t="str">
        <f>IF('Start Here-Common Inputs'!D37="","",'Start Here-Common Inputs'!D37)</f>
        <v/>
      </c>
      <c r="D25" s="150"/>
      <c r="E25" s="335"/>
      <c r="F25" s="43"/>
      <c r="G25" s="335"/>
      <c r="H25" s="80"/>
      <c r="I25" s="294" t="str">
        <f t="shared" si="0"/>
        <v/>
      </c>
      <c r="J25" s="49"/>
    </row>
    <row r="26" spans="2:12" ht="18" customHeight="1" thickBot="1" x14ac:dyDescent="0.25">
      <c r="B26" s="47"/>
      <c r="C26" s="126" t="str">
        <f>IF('Start Here-Common Inputs'!D38="","",'Start Here-Common Inputs'!D38)</f>
        <v/>
      </c>
      <c r="D26" s="150"/>
      <c r="E26" s="335"/>
      <c r="F26" s="43"/>
      <c r="G26" s="335"/>
      <c r="H26" s="80"/>
      <c r="I26" s="294" t="str">
        <f t="shared" si="0"/>
        <v/>
      </c>
      <c r="J26" s="49"/>
    </row>
    <row r="27" spans="2:12" ht="18" customHeight="1" thickBot="1" x14ac:dyDescent="0.25">
      <c r="B27" s="47"/>
      <c r="C27" s="126" t="str">
        <f>IF('Start Here-Common Inputs'!D39="","",'Start Here-Common Inputs'!D39)</f>
        <v/>
      </c>
      <c r="D27" s="150"/>
      <c r="E27" s="335"/>
      <c r="F27" s="43"/>
      <c r="G27" s="335"/>
      <c r="H27" s="80"/>
      <c r="I27" s="294" t="str">
        <f t="shared" si="0"/>
        <v/>
      </c>
      <c r="J27" s="49"/>
    </row>
    <row r="28" spans="2:12" ht="18" customHeight="1" thickBot="1" x14ac:dyDescent="0.25">
      <c r="B28" s="47"/>
      <c r="C28" s="126" t="str">
        <f>IF('Start Here-Common Inputs'!D40="","",'Start Here-Common Inputs'!D40)</f>
        <v/>
      </c>
      <c r="D28" s="150"/>
      <c r="E28" s="335"/>
      <c r="F28" s="43"/>
      <c r="G28" s="335"/>
      <c r="H28" s="80"/>
      <c r="I28" s="294" t="str">
        <f t="shared" si="0"/>
        <v/>
      </c>
      <c r="J28" s="49"/>
    </row>
    <row r="29" spans="2:12" ht="18" customHeight="1" thickBot="1" x14ac:dyDescent="0.25">
      <c r="B29" s="47"/>
      <c r="C29" s="126" t="str">
        <f>IF('Start Here-Common Inputs'!D41="","",'Start Here-Common Inputs'!D41)</f>
        <v/>
      </c>
      <c r="D29" s="150"/>
      <c r="E29" s="335"/>
      <c r="F29" s="43"/>
      <c r="G29" s="335"/>
      <c r="H29" s="80"/>
      <c r="I29" s="294" t="str">
        <f t="shared" si="0"/>
        <v/>
      </c>
      <c r="J29" s="49"/>
    </row>
    <row r="30" spans="2:12" ht="18" customHeight="1" thickBot="1" x14ac:dyDescent="0.25">
      <c r="B30" s="47"/>
      <c r="C30" s="126" t="str">
        <f>IF('Start Here-Common Inputs'!D42="","",'Start Here-Common Inputs'!D42)</f>
        <v/>
      </c>
      <c r="D30" s="150"/>
      <c r="E30" s="335"/>
      <c r="F30" s="43"/>
      <c r="G30" s="335"/>
      <c r="H30" s="80"/>
      <c r="I30" s="294" t="str">
        <f t="shared" si="0"/>
        <v/>
      </c>
      <c r="J30" s="49"/>
    </row>
    <row r="31" spans="2:12" ht="18" customHeight="1" thickBot="1" x14ac:dyDescent="0.25">
      <c r="B31" s="47"/>
      <c r="C31" s="126" t="str">
        <f>IF('Start Here-Common Inputs'!D43="","",'Start Here-Common Inputs'!D43)</f>
        <v/>
      </c>
      <c r="D31" s="150"/>
      <c r="E31" s="335"/>
      <c r="F31" s="43"/>
      <c r="G31" s="335"/>
      <c r="H31" s="80"/>
      <c r="I31" s="294" t="str">
        <f t="shared" si="0"/>
        <v/>
      </c>
      <c r="J31" s="49"/>
    </row>
    <row r="32" spans="2:12" ht="18" customHeight="1" thickBot="1" x14ac:dyDescent="0.25">
      <c r="B32" s="47"/>
      <c r="C32" s="126" t="str">
        <f>IF('Start Here-Common Inputs'!D44="","",'Start Here-Common Inputs'!D44)</f>
        <v/>
      </c>
      <c r="D32" s="150"/>
      <c r="E32" s="335"/>
      <c r="F32" s="43"/>
      <c r="G32" s="335"/>
      <c r="H32" s="80"/>
      <c r="I32" s="294" t="str">
        <f t="shared" si="0"/>
        <v/>
      </c>
      <c r="J32" s="49"/>
    </row>
    <row r="33" spans="2:10" ht="18" customHeight="1" thickBot="1" x14ac:dyDescent="0.25">
      <c r="B33" s="47"/>
      <c r="C33" s="126" t="str">
        <f>IF('Start Here-Common Inputs'!D45="","",'Start Here-Common Inputs'!D45)</f>
        <v/>
      </c>
      <c r="D33" s="150"/>
      <c r="E33" s="335"/>
      <c r="F33" s="43"/>
      <c r="G33" s="335"/>
      <c r="H33" s="80"/>
      <c r="I33" s="294" t="str">
        <f t="shared" si="0"/>
        <v/>
      </c>
      <c r="J33" s="49"/>
    </row>
    <row r="34" spans="2:10" ht="18" customHeight="1" thickBot="1" x14ac:dyDescent="0.25">
      <c r="B34" s="47"/>
      <c r="C34" s="126" t="str">
        <f>IF('Start Here-Common Inputs'!D46="","",'Start Here-Common Inputs'!D46)</f>
        <v/>
      </c>
      <c r="D34" s="150"/>
      <c r="E34" s="335"/>
      <c r="F34" s="43"/>
      <c r="G34" s="335"/>
      <c r="H34" s="80"/>
      <c r="I34" s="294" t="str">
        <f t="shared" si="0"/>
        <v/>
      </c>
      <c r="J34" s="49"/>
    </row>
    <row r="35" spans="2:10" ht="18" customHeight="1" thickBot="1" x14ac:dyDescent="0.25">
      <c r="B35" s="47"/>
      <c r="C35" s="126" t="str">
        <f>IF('Start Here-Common Inputs'!D47="","",'Start Here-Common Inputs'!D47)</f>
        <v/>
      </c>
      <c r="D35" s="150"/>
      <c r="E35" s="335"/>
      <c r="F35" s="43"/>
      <c r="G35" s="335"/>
      <c r="H35" s="80"/>
      <c r="I35" s="294" t="str">
        <f t="shared" si="0"/>
        <v/>
      </c>
      <c r="J35" s="49"/>
    </row>
    <row r="36" spans="2:10" ht="18" customHeight="1" thickBot="1" x14ac:dyDescent="0.25">
      <c r="B36" s="47"/>
      <c r="C36" s="126" t="str">
        <f>IF('Start Here-Common Inputs'!D48="","",'Start Here-Common Inputs'!D48)</f>
        <v/>
      </c>
      <c r="D36" s="150"/>
      <c r="E36" s="335"/>
      <c r="F36" s="43"/>
      <c r="G36" s="335"/>
      <c r="H36" s="80"/>
      <c r="I36" s="294" t="str">
        <f t="shared" si="0"/>
        <v/>
      </c>
      <c r="J36" s="49"/>
    </row>
    <row r="37" spans="2:10" ht="18" customHeight="1" thickBot="1" x14ac:dyDescent="0.25">
      <c r="B37" s="47"/>
      <c r="C37" s="126" t="str">
        <f>IF('Start Here-Common Inputs'!D49="","",'Start Here-Common Inputs'!D49)</f>
        <v/>
      </c>
      <c r="D37" s="150"/>
      <c r="E37" s="335"/>
      <c r="F37" s="43"/>
      <c r="G37" s="335"/>
      <c r="H37" s="80"/>
      <c r="I37" s="294" t="str">
        <f t="shared" si="0"/>
        <v/>
      </c>
      <c r="J37" s="49"/>
    </row>
    <row r="38" spans="2:10" ht="18" customHeight="1" thickBot="1" x14ac:dyDescent="0.25">
      <c r="B38" s="47"/>
      <c r="C38" s="126" t="str">
        <f>IF('Start Here-Common Inputs'!D50="","",'Start Here-Common Inputs'!D50)</f>
        <v/>
      </c>
      <c r="D38" s="150"/>
      <c r="E38" s="335"/>
      <c r="F38" s="43"/>
      <c r="G38" s="335"/>
      <c r="H38" s="80"/>
      <c r="I38" s="294" t="str">
        <f t="shared" si="0"/>
        <v/>
      </c>
      <c r="J38" s="49"/>
    </row>
    <row r="39" spans="2:10" ht="18" customHeight="1" thickBot="1" x14ac:dyDescent="0.25">
      <c r="B39" s="47"/>
      <c r="C39" s="126" t="str">
        <f>IF('Start Here-Common Inputs'!D51="","",'Start Here-Common Inputs'!D51)</f>
        <v/>
      </c>
      <c r="D39" s="150"/>
      <c r="E39" s="335"/>
      <c r="F39" s="43"/>
      <c r="G39" s="335"/>
      <c r="H39" s="80"/>
      <c r="I39" s="294" t="str">
        <f t="shared" si="0"/>
        <v/>
      </c>
      <c r="J39" s="49"/>
    </row>
    <row r="40" spans="2:10" ht="18" customHeight="1" thickBot="1" x14ac:dyDescent="0.25">
      <c r="B40" s="47"/>
      <c r="C40" s="126" t="str">
        <f>IF('Start Here-Common Inputs'!D52="","",'Start Here-Common Inputs'!D52)</f>
        <v/>
      </c>
      <c r="D40" s="150"/>
      <c r="E40" s="335"/>
      <c r="F40" s="43"/>
      <c r="G40" s="335"/>
      <c r="H40" s="80"/>
      <c r="I40" s="294" t="str">
        <f t="shared" si="0"/>
        <v/>
      </c>
      <c r="J40" s="49"/>
    </row>
    <row r="41" spans="2:10" ht="18" customHeight="1" thickBot="1" x14ac:dyDescent="0.25">
      <c r="B41" s="47"/>
      <c r="C41" s="126" t="str">
        <f>IF('Start Here-Common Inputs'!D53="","",'Start Here-Common Inputs'!D53)</f>
        <v/>
      </c>
      <c r="D41" s="150"/>
      <c r="E41" s="335"/>
      <c r="F41" s="43"/>
      <c r="G41" s="335"/>
      <c r="H41" s="80"/>
      <c r="I41" s="294" t="str">
        <f t="shared" si="0"/>
        <v/>
      </c>
      <c r="J41" s="49"/>
    </row>
    <row r="42" spans="2:10" ht="18" customHeight="1" thickBot="1" x14ac:dyDescent="0.25">
      <c r="B42" s="47"/>
      <c r="C42" s="126" t="str">
        <f>IF('Start Here-Common Inputs'!D54="","",'Start Here-Common Inputs'!D54)</f>
        <v/>
      </c>
      <c r="D42" s="150"/>
      <c r="E42" s="335"/>
      <c r="F42" s="43"/>
      <c r="G42" s="335"/>
      <c r="H42" s="80"/>
      <c r="I42" s="294" t="str">
        <f t="shared" si="0"/>
        <v/>
      </c>
      <c r="J42" s="49"/>
    </row>
    <row r="43" spans="2:10" ht="18" customHeight="1" thickBot="1" x14ac:dyDescent="0.25">
      <c r="B43" s="47"/>
      <c r="C43" s="126" t="str">
        <f>IF('Start Here-Common Inputs'!D55="","",'Start Here-Common Inputs'!D55)</f>
        <v/>
      </c>
      <c r="D43" s="150"/>
      <c r="E43" s="335"/>
      <c r="F43" s="43"/>
      <c r="G43" s="335"/>
      <c r="H43" s="80"/>
      <c r="I43" s="294" t="str">
        <f t="shared" si="0"/>
        <v/>
      </c>
      <c r="J43" s="49"/>
    </row>
    <row r="44" spans="2:10" ht="18" customHeight="1" thickBot="1" x14ac:dyDescent="0.25">
      <c r="B44" s="47"/>
      <c r="C44" s="126" t="str">
        <f>IF('Start Here-Common Inputs'!D56="","",'Start Here-Common Inputs'!D56)</f>
        <v/>
      </c>
      <c r="D44" s="150"/>
      <c r="E44" s="335"/>
      <c r="F44" s="43"/>
      <c r="G44" s="335"/>
      <c r="H44" s="80"/>
      <c r="I44" s="294" t="str">
        <f t="shared" si="0"/>
        <v/>
      </c>
      <c r="J44" s="49"/>
    </row>
    <row r="45" spans="2:10" ht="18" customHeight="1" thickBot="1" x14ac:dyDescent="0.25">
      <c r="B45" s="47"/>
      <c r="C45" s="126" t="str">
        <f>IF('Start Here-Common Inputs'!D57="","",'Start Here-Common Inputs'!D57)</f>
        <v/>
      </c>
      <c r="D45" s="150"/>
      <c r="E45" s="335"/>
      <c r="F45" s="43"/>
      <c r="G45" s="335"/>
      <c r="H45" s="80"/>
      <c r="I45" s="294" t="str">
        <f t="shared" si="0"/>
        <v/>
      </c>
      <c r="J45" s="49"/>
    </row>
    <row r="46" spans="2:10" ht="18" customHeight="1" thickBot="1" x14ac:dyDescent="0.25">
      <c r="B46" s="47"/>
      <c r="C46" s="126" t="str">
        <f>IF('Start Here-Common Inputs'!D58="","",'Start Here-Common Inputs'!D58)</f>
        <v/>
      </c>
      <c r="D46" s="150"/>
      <c r="E46" s="335"/>
      <c r="F46" s="43"/>
      <c r="G46" s="335"/>
      <c r="H46" s="80"/>
      <c r="I46" s="294" t="str">
        <f t="shared" si="0"/>
        <v/>
      </c>
      <c r="J46" s="49"/>
    </row>
    <row r="47" spans="2:10" ht="18" customHeight="1" thickBot="1" x14ac:dyDescent="0.25">
      <c r="B47" s="47"/>
      <c r="C47" s="126" t="str">
        <f>IF('Start Here-Common Inputs'!D59="","",'Start Here-Common Inputs'!D59)</f>
        <v/>
      </c>
      <c r="D47" s="150"/>
      <c r="E47" s="335"/>
      <c r="F47" s="43"/>
      <c r="G47" s="335"/>
      <c r="H47" s="80"/>
      <c r="I47" s="294" t="str">
        <f t="shared" si="0"/>
        <v/>
      </c>
      <c r="J47" s="49"/>
    </row>
    <row r="48" spans="2:10" ht="18" customHeight="1" thickBot="1" x14ac:dyDescent="0.25">
      <c r="B48" s="47"/>
      <c r="C48" s="126" t="str">
        <f>IF('Start Here-Common Inputs'!D61="","",'Start Here-Common Inputs'!D61)</f>
        <v/>
      </c>
      <c r="D48" s="150"/>
      <c r="E48" s="335"/>
      <c r="F48" s="43"/>
      <c r="G48" s="335"/>
      <c r="H48" s="80"/>
      <c r="I48" s="294" t="str">
        <f t="shared" si="0"/>
        <v/>
      </c>
      <c r="J48" s="49"/>
    </row>
    <row r="49" spans="2:10" ht="18" customHeight="1" thickBot="1" x14ac:dyDescent="0.25">
      <c r="B49" s="47"/>
      <c r="C49" s="126" t="str">
        <f>IF('Start Here-Common Inputs'!D62="","",'Start Here-Common Inputs'!D62)</f>
        <v/>
      </c>
      <c r="D49" s="150"/>
      <c r="E49" s="335"/>
      <c r="F49" s="43"/>
      <c r="G49" s="335"/>
      <c r="H49" s="80"/>
      <c r="I49" s="294" t="str">
        <f t="shared" si="0"/>
        <v/>
      </c>
      <c r="J49" s="49"/>
    </row>
    <row r="50" spans="2:10" ht="18" customHeight="1" thickBot="1" x14ac:dyDescent="0.25">
      <c r="B50" s="47"/>
      <c r="C50" s="126" t="str">
        <f>IF('Start Here-Common Inputs'!D63="","",'Start Here-Common Inputs'!D63)</f>
        <v/>
      </c>
      <c r="D50" s="150"/>
      <c r="E50" s="335"/>
      <c r="F50" s="43"/>
      <c r="G50" s="335"/>
      <c r="H50" s="80"/>
      <c r="I50" s="294" t="str">
        <f t="shared" si="0"/>
        <v/>
      </c>
      <c r="J50" s="49"/>
    </row>
    <row r="51" spans="2:10" ht="18" customHeight="1" thickBot="1" x14ac:dyDescent="0.25">
      <c r="B51" s="47"/>
      <c r="C51" s="126" t="str">
        <f>IF('Start Here-Common Inputs'!D64="","",'Start Here-Common Inputs'!D64)</f>
        <v/>
      </c>
      <c r="D51" s="150"/>
      <c r="E51" s="335"/>
      <c r="F51" s="43"/>
      <c r="G51" s="335"/>
      <c r="H51" s="80"/>
      <c r="I51" s="294" t="str">
        <f t="shared" si="0"/>
        <v/>
      </c>
      <c r="J51" s="49"/>
    </row>
    <row r="52" spans="2:10" ht="18" customHeight="1" thickBot="1" x14ac:dyDescent="0.25">
      <c r="B52" s="47"/>
      <c r="C52" s="126" t="str">
        <f>IF('Start Here-Common Inputs'!D65="","",'Start Here-Common Inputs'!D65)</f>
        <v/>
      </c>
      <c r="D52" s="150"/>
      <c r="E52" s="335"/>
      <c r="F52" s="43"/>
      <c r="G52" s="335"/>
      <c r="H52" s="80"/>
      <c r="I52" s="294" t="str">
        <f t="shared" si="0"/>
        <v/>
      </c>
      <c r="J52" s="49"/>
    </row>
    <row r="53" spans="2:10" ht="18" customHeight="1" thickBot="1" x14ac:dyDescent="0.25">
      <c r="B53" s="47"/>
      <c r="C53" s="126" t="str">
        <f>IF('Start Here-Common Inputs'!D66="","",'Start Here-Common Inputs'!D66)</f>
        <v/>
      </c>
      <c r="D53" s="150"/>
      <c r="E53" s="335"/>
      <c r="F53" s="43"/>
      <c r="G53" s="335"/>
      <c r="H53" s="80"/>
      <c r="I53" s="294" t="str">
        <f t="shared" si="0"/>
        <v/>
      </c>
      <c r="J53" s="49"/>
    </row>
    <row r="54" spans="2:10" ht="18" customHeight="1" thickBot="1" x14ac:dyDescent="0.25">
      <c r="B54" s="47"/>
      <c r="C54" s="126" t="str">
        <f>IF('Start Here-Common Inputs'!D67="","",'Start Here-Common Inputs'!D67)</f>
        <v/>
      </c>
      <c r="D54" s="150"/>
      <c r="E54" s="335"/>
      <c r="F54" s="43"/>
      <c r="G54" s="335"/>
      <c r="H54" s="80"/>
      <c r="I54" s="294" t="str">
        <f t="shared" si="0"/>
        <v/>
      </c>
      <c r="J54" s="49"/>
    </row>
    <row r="55" spans="2:10" ht="18" customHeight="1" thickBot="1" x14ac:dyDescent="0.25">
      <c r="B55" s="47"/>
      <c r="C55" s="126" t="str">
        <f>IF('Start Here-Common Inputs'!D68="","",'Start Here-Common Inputs'!D68)</f>
        <v/>
      </c>
      <c r="D55" s="150"/>
      <c r="E55" s="335"/>
      <c r="F55" s="43"/>
      <c r="G55" s="335"/>
      <c r="H55" s="80"/>
      <c r="I55" s="294" t="str">
        <f t="shared" si="0"/>
        <v/>
      </c>
      <c r="J55" s="49"/>
    </row>
    <row r="56" spans="2:10" ht="18" customHeight="1" thickBot="1" x14ac:dyDescent="0.25">
      <c r="B56" s="47"/>
      <c r="C56" s="126" t="str">
        <f>IF('Start Here-Common Inputs'!D69="","",'Start Here-Common Inputs'!D69)</f>
        <v/>
      </c>
      <c r="D56" s="150"/>
      <c r="E56" s="335"/>
      <c r="F56" s="43"/>
      <c r="G56" s="335"/>
      <c r="H56" s="80"/>
      <c r="I56" s="294" t="str">
        <f t="shared" si="0"/>
        <v/>
      </c>
      <c r="J56" s="49"/>
    </row>
    <row r="57" spans="2:10" ht="18" customHeight="1" thickBot="1" x14ac:dyDescent="0.25">
      <c r="B57" s="47"/>
      <c r="C57" s="126" t="str">
        <f>IF('Start Here-Common Inputs'!D70="","",'Start Here-Common Inputs'!D70)</f>
        <v/>
      </c>
      <c r="D57" s="150"/>
      <c r="E57" s="335"/>
      <c r="F57" s="43"/>
      <c r="G57" s="335"/>
      <c r="H57" s="80"/>
      <c r="I57" s="294" t="str">
        <f t="shared" si="0"/>
        <v/>
      </c>
      <c r="J57" s="49"/>
    </row>
    <row r="58" spans="2:10" ht="18" customHeight="1" thickBot="1" x14ac:dyDescent="0.25">
      <c r="B58" s="47"/>
      <c r="C58" s="126" t="str">
        <f>IF('Start Here-Common Inputs'!D71="","",'Start Here-Common Inputs'!D71)</f>
        <v/>
      </c>
      <c r="D58" s="150"/>
      <c r="E58" s="335"/>
      <c r="F58" s="43"/>
      <c r="G58" s="335"/>
      <c r="H58" s="80"/>
      <c r="I58" s="294" t="str">
        <f t="shared" si="0"/>
        <v/>
      </c>
      <c r="J58" s="49"/>
    </row>
    <row r="59" spans="2:10" ht="18" customHeight="1" thickBot="1" x14ac:dyDescent="0.25">
      <c r="B59" s="47"/>
      <c r="C59" s="126" t="str">
        <f>IF('Start Here-Common Inputs'!D72="","",'Start Here-Common Inputs'!D72)</f>
        <v/>
      </c>
      <c r="D59" s="150"/>
      <c r="E59" s="335"/>
      <c r="F59" s="43"/>
      <c r="G59" s="335"/>
      <c r="H59" s="80"/>
      <c r="I59" s="294" t="str">
        <f t="shared" si="0"/>
        <v/>
      </c>
      <c r="J59" s="49"/>
    </row>
    <row r="60" spans="2:10" ht="18" customHeight="1" thickBot="1" x14ac:dyDescent="0.25">
      <c r="B60" s="47"/>
      <c r="C60" s="126" t="str">
        <f>IF('Start Here-Common Inputs'!D73="","",'Start Here-Common Inputs'!D73)</f>
        <v/>
      </c>
      <c r="D60" s="150"/>
      <c r="E60" s="335"/>
      <c r="F60" s="43"/>
      <c r="G60" s="335"/>
      <c r="H60" s="80"/>
      <c r="I60" s="294" t="str">
        <f t="shared" si="0"/>
        <v/>
      </c>
      <c r="J60" s="49"/>
    </row>
    <row r="61" spans="2:10" ht="18" customHeight="1" thickBot="1" x14ac:dyDescent="0.25">
      <c r="B61" s="47"/>
      <c r="C61" s="126" t="str">
        <f>IF('Start Here-Common Inputs'!D74="","",'Start Here-Common Inputs'!D74)</f>
        <v/>
      </c>
      <c r="D61" s="150"/>
      <c r="E61" s="335"/>
      <c r="F61" s="43"/>
      <c r="G61" s="335"/>
      <c r="H61" s="80"/>
      <c r="I61" s="294" t="str">
        <f t="shared" si="0"/>
        <v/>
      </c>
      <c r="J61" s="49"/>
    </row>
    <row r="62" spans="2:10" ht="18" customHeight="1" thickBot="1" x14ac:dyDescent="0.25">
      <c r="B62" s="109"/>
      <c r="C62" s="89"/>
      <c r="D62" s="90"/>
      <c r="E62" s="89"/>
      <c r="F62" s="89"/>
      <c r="G62" s="89"/>
      <c r="H62" s="193"/>
      <c r="I62" s="89"/>
      <c r="J62" s="91"/>
    </row>
    <row r="64" spans="2:10" x14ac:dyDescent="0.2">
      <c r="F64" s="116"/>
    </row>
  </sheetData>
  <sheetProtection password="CAB7" sheet="1" objects="1" scenarios="1" selectLockedCells="1"/>
  <mergeCells count="4">
    <mergeCell ref="D2:J2"/>
    <mergeCell ref="B2:C2"/>
    <mergeCell ref="E4:I4"/>
    <mergeCell ref="E9:G9"/>
  </mergeCells>
  <conditionalFormatting sqref="I12:I61">
    <cfRule type="containsText" dxfId="3" priority="3" operator="containsText" text="Missing">
      <formula>NOT(ISERROR(SEARCH("Missing",I12)))</formula>
    </cfRule>
  </conditionalFormatting>
  <dataValidations count="1">
    <dataValidation type="date" operator="greaterThanOrEqual" allowBlank="1" showInputMessage="1" showErrorMessage="1" error="Input date as follows:  [mm/dd/yyyy hh:mm am/pm] including spaces." sqref="E12:E61 G12:G61">
      <formula1>18264</formula1>
    </dataValidation>
  </dataValidations>
  <pageMargins left="0.25" right="0.25" top="0.25" bottom="0.5" header="0.25" footer="0.25"/>
  <pageSetup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8"/>
  <sheetViews>
    <sheetView showGridLines="0" topLeftCell="A5" zoomScale="90" zoomScaleNormal="90" workbookViewId="0">
      <selection activeCell="H6" sqref="H6"/>
    </sheetView>
  </sheetViews>
  <sheetFormatPr defaultRowHeight="11.25" x14ac:dyDescent="0.2"/>
  <cols>
    <col min="1" max="1" width="1.33203125" style="51" customWidth="1"/>
    <col min="2" max="2" width="25.5" style="51" customWidth="1"/>
    <col min="3" max="3" width="1.33203125" style="51" customWidth="1"/>
    <col min="4" max="4" width="15.83203125" style="51" customWidth="1"/>
    <col min="5" max="5" width="80.1640625" style="51" customWidth="1"/>
    <col min="6" max="6" width="0.83203125" style="51" customWidth="1"/>
    <col min="7" max="10" width="20.5" style="186" customWidth="1"/>
    <col min="11" max="15" width="12.6640625" style="186" customWidth="1"/>
    <col min="16" max="19" width="12.6640625" style="51" customWidth="1"/>
    <col min="20" max="26" width="9.33203125" style="51"/>
    <col min="27" max="16384" width="9.33203125" style="24"/>
  </cols>
  <sheetData>
    <row r="1" spans="1:26" ht="8.25" customHeight="1" x14ac:dyDescent="0.2"/>
    <row r="2" spans="1:26" ht="41.25" customHeight="1" x14ac:dyDescent="0.2">
      <c r="B2" s="200" t="s">
        <v>35</v>
      </c>
      <c r="C2" s="442" t="s">
        <v>107</v>
      </c>
      <c r="D2" s="443"/>
      <c r="E2" s="443"/>
      <c r="P2" s="104"/>
      <c r="Q2" s="104"/>
      <c r="R2" s="104"/>
      <c r="S2" s="104"/>
      <c r="T2" s="104"/>
      <c r="U2" s="104"/>
    </row>
    <row r="3" spans="1:26" s="28" customFormat="1" ht="8.25" customHeight="1" thickBot="1" x14ac:dyDescent="0.25">
      <c r="A3" s="25"/>
      <c r="B3" s="25"/>
      <c r="C3" s="26"/>
      <c r="D3" s="26"/>
      <c r="E3" s="26"/>
      <c r="F3" s="26"/>
      <c r="G3" s="227"/>
      <c r="H3" s="227"/>
      <c r="I3" s="227"/>
      <c r="J3" s="227"/>
      <c r="K3" s="227"/>
      <c r="L3" s="227"/>
      <c r="M3" s="227"/>
      <c r="N3" s="227"/>
      <c r="O3" s="227"/>
      <c r="P3" s="102"/>
      <c r="Q3" s="104"/>
      <c r="R3" s="104"/>
      <c r="S3" s="104"/>
      <c r="T3" s="104"/>
      <c r="U3" s="104"/>
      <c r="V3" s="25"/>
      <c r="W3" s="25"/>
      <c r="X3" s="25"/>
      <c r="Y3" s="25"/>
      <c r="Z3" s="25"/>
    </row>
    <row r="4" spans="1:26" s="28" customFormat="1" ht="75" customHeight="1" x14ac:dyDescent="0.2">
      <c r="A4" s="25"/>
      <c r="B4" s="25"/>
      <c r="C4" s="223" t="s">
        <v>9</v>
      </c>
      <c r="D4" s="458" t="s">
        <v>156</v>
      </c>
      <c r="E4" s="459"/>
      <c r="F4" s="26"/>
      <c r="G4" s="227"/>
      <c r="H4" s="186"/>
      <c r="I4" s="186"/>
      <c r="J4" s="186"/>
      <c r="K4" s="186"/>
      <c r="L4" s="186"/>
      <c r="M4" s="186"/>
      <c r="N4" s="186"/>
      <c r="O4" s="186"/>
      <c r="P4" s="104"/>
      <c r="Q4" s="104"/>
      <c r="R4" s="104"/>
      <c r="S4" s="104"/>
      <c r="T4" s="104"/>
      <c r="U4" s="104"/>
      <c r="V4" s="25"/>
      <c r="W4" s="25"/>
      <c r="X4" s="25"/>
      <c r="Y4" s="25"/>
      <c r="Z4" s="25"/>
    </row>
    <row r="5" spans="1:26" s="28" customFormat="1" ht="15" customHeight="1" thickBot="1" x14ac:dyDescent="0.25">
      <c r="A5" s="25"/>
      <c r="B5" s="25"/>
      <c r="C5" s="35"/>
      <c r="D5" s="36"/>
      <c r="E5" s="37"/>
      <c r="F5" s="26"/>
      <c r="G5" s="227"/>
      <c r="H5" s="186"/>
      <c r="I5" s="186"/>
      <c r="J5" s="186"/>
      <c r="K5" s="186"/>
      <c r="L5" s="186"/>
      <c r="M5" s="186"/>
      <c r="N5" s="186"/>
      <c r="O5" s="186"/>
      <c r="P5" s="104"/>
      <c r="Q5" s="104"/>
      <c r="R5" s="104"/>
      <c r="S5" s="104"/>
      <c r="T5" s="104"/>
      <c r="U5" s="104"/>
      <c r="V5" s="25"/>
      <c r="W5" s="25"/>
      <c r="X5" s="25"/>
      <c r="Y5" s="25"/>
      <c r="Z5" s="25"/>
    </row>
    <row r="6" spans="1:26" s="28" customFormat="1" ht="6.75" customHeight="1" thickBot="1" x14ac:dyDescent="0.25">
      <c r="A6" s="25"/>
      <c r="B6" s="25"/>
      <c r="C6" s="34"/>
      <c r="D6" s="34"/>
      <c r="E6" s="34"/>
      <c r="F6" s="26"/>
      <c r="G6" s="227"/>
      <c r="H6" s="186"/>
      <c r="I6" s="186"/>
      <c r="J6" s="186"/>
      <c r="K6" s="186"/>
      <c r="L6" s="186"/>
      <c r="M6" s="186"/>
      <c r="N6" s="186"/>
      <c r="O6" s="186"/>
      <c r="P6" s="104"/>
      <c r="Q6" s="104"/>
      <c r="R6" s="104"/>
      <c r="S6" s="104"/>
      <c r="T6" s="104"/>
      <c r="U6" s="104"/>
      <c r="V6" s="25"/>
      <c r="W6" s="25"/>
      <c r="X6" s="25"/>
      <c r="Y6" s="25"/>
      <c r="Z6" s="25"/>
    </row>
    <row r="7" spans="1:26" s="28" customFormat="1" ht="183" customHeight="1" x14ac:dyDescent="0.2">
      <c r="A7" s="25"/>
      <c r="B7" s="25"/>
      <c r="C7" s="223" t="s">
        <v>9</v>
      </c>
      <c r="D7" s="458" t="s">
        <v>157</v>
      </c>
      <c r="E7" s="459"/>
      <c r="F7" s="26"/>
      <c r="G7" s="227"/>
      <c r="H7" s="186"/>
      <c r="I7" s="186"/>
      <c r="J7" s="186"/>
      <c r="K7" s="186"/>
      <c r="L7" s="186"/>
      <c r="M7" s="186"/>
      <c r="N7" s="186"/>
      <c r="O7" s="186"/>
      <c r="P7" s="104"/>
      <c r="Q7" s="104"/>
      <c r="R7" s="104"/>
      <c r="S7" s="104"/>
      <c r="T7" s="104"/>
      <c r="U7" s="104"/>
      <c r="V7" s="25"/>
      <c r="W7" s="25"/>
      <c r="X7" s="25"/>
      <c r="Y7" s="25"/>
      <c r="Z7" s="25"/>
    </row>
    <row r="8" spans="1:26" s="28" customFormat="1" ht="15" customHeight="1" thickBot="1" x14ac:dyDescent="0.25">
      <c r="A8" s="25"/>
      <c r="B8" s="25"/>
      <c r="C8" s="35"/>
      <c r="D8" s="36"/>
      <c r="E8" s="37"/>
      <c r="F8" s="26"/>
      <c r="G8" s="227"/>
      <c r="H8" s="186"/>
      <c r="I8" s="186"/>
      <c r="J8" s="186"/>
      <c r="K8" s="186"/>
      <c r="L8" s="186"/>
      <c r="M8" s="186"/>
      <c r="N8" s="186"/>
      <c r="O8" s="186"/>
      <c r="P8" s="104"/>
      <c r="Q8" s="104"/>
      <c r="R8" s="104"/>
      <c r="S8" s="104"/>
      <c r="T8" s="104"/>
      <c r="U8" s="104"/>
      <c r="V8" s="25"/>
      <c r="W8" s="25"/>
      <c r="X8" s="25"/>
      <c r="Y8" s="25"/>
      <c r="Z8" s="25"/>
    </row>
    <row r="9" spans="1:26" s="28" customFormat="1" ht="8.25" customHeight="1" thickBot="1" x14ac:dyDescent="0.25">
      <c r="A9" s="25"/>
      <c r="B9" s="25"/>
      <c r="C9" s="26"/>
      <c r="D9" s="26"/>
      <c r="E9" s="26"/>
      <c r="F9" s="26"/>
      <c r="G9" s="227"/>
      <c r="H9" s="186"/>
      <c r="I9" s="186"/>
      <c r="J9" s="186"/>
      <c r="K9" s="186"/>
      <c r="L9" s="186"/>
      <c r="M9" s="186"/>
      <c r="N9" s="186"/>
      <c r="O9" s="186"/>
      <c r="P9" s="104"/>
      <c r="Q9" s="104"/>
      <c r="R9" s="104"/>
      <c r="S9" s="104"/>
      <c r="T9" s="104"/>
      <c r="U9" s="104"/>
      <c r="V9" s="25"/>
      <c r="W9" s="25"/>
      <c r="X9" s="25"/>
      <c r="Y9" s="25"/>
      <c r="Z9" s="25"/>
    </row>
    <row r="10" spans="1:26" s="28" customFormat="1" ht="15" customHeight="1" x14ac:dyDescent="0.2">
      <c r="A10" s="25"/>
      <c r="B10" s="25"/>
      <c r="C10" s="38"/>
      <c r="D10" s="39"/>
      <c r="E10" s="40"/>
      <c r="F10" s="26"/>
      <c r="G10" s="227"/>
      <c r="H10" s="403"/>
      <c r="I10" s="186"/>
      <c r="J10" s="186"/>
      <c r="K10" s="186"/>
      <c r="L10" s="186"/>
      <c r="M10" s="186"/>
      <c r="N10" s="186"/>
      <c r="O10" s="186"/>
      <c r="P10" s="104"/>
      <c r="Q10" s="104"/>
      <c r="R10" s="104"/>
      <c r="S10" s="104"/>
      <c r="T10" s="104"/>
      <c r="U10" s="104"/>
      <c r="V10" s="25"/>
      <c r="W10" s="25"/>
      <c r="X10" s="25"/>
      <c r="Y10" s="25"/>
      <c r="Z10" s="25"/>
    </row>
    <row r="11" spans="1:26" s="28" customFormat="1" ht="15" customHeight="1" x14ac:dyDescent="0.2">
      <c r="A11" s="25"/>
      <c r="B11" s="25"/>
      <c r="C11" s="31"/>
      <c r="D11" s="282"/>
      <c r="E11" s="222"/>
      <c r="F11" s="26"/>
      <c r="G11" s="227"/>
      <c r="H11" s="388" t="s">
        <v>37</v>
      </c>
      <c r="I11" s="186"/>
      <c r="J11" s="186"/>
      <c r="K11" s="186"/>
      <c r="L11" s="186"/>
      <c r="M11" s="186"/>
      <c r="N11" s="186"/>
      <c r="O11" s="186"/>
      <c r="P11" s="104"/>
      <c r="Q11" s="104"/>
      <c r="R11" s="104"/>
      <c r="S11" s="104"/>
      <c r="T11" s="104"/>
      <c r="U11" s="104"/>
      <c r="V11" s="25"/>
      <c r="W11" s="25"/>
      <c r="X11" s="25"/>
      <c r="Y11" s="25"/>
      <c r="Z11" s="25"/>
    </row>
    <row r="12" spans="1:26" s="28" customFormat="1" ht="15" customHeight="1" x14ac:dyDescent="0.2">
      <c r="A12" s="25"/>
      <c r="B12" s="25"/>
      <c r="C12" s="42"/>
      <c r="D12" s="43"/>
      <c r="E12" s="44"/>
      <c r="F12" s="26"/>
      <c r="G12" s="227"/>
      <c r="H12" s="186"/>
      <c r="I12" s="186"/>
      <c r="J12" s="186"/>
      <c r="K12" s="186"/>
      <c r="L12" s="186"/>
      <c r="M12" s="186"/>
      <c r="N12" s="186"/>
      <c r="O12" s="186"/>
      <c r="P12" s="104"/>
      <c r="Q12" s="104"/>
      <c r="R12" s="104"/>
      <c r="S12" s="104"/>
      <c r="T12" s="104"/>
      <c r="U12" s="104"/>
      <c r="V12" s="25"/>
      <c r="W12" s="25"/>
      <c r="X12" s="25"/>
      <c r="Y12" s="25"/>
      <c r="Z12" s="25"/>
    </row>
    <row r="13" spans="1:26" s="28" customFormat="1" ht="15" customHeight="1" x14ac:dyDescent="0.2">
      <c r="A13" s="25"/>
      <c r="B13" s="25"/>
      <c r="C13" s="60"/>
      <c r="D13" s="25"/>
      <c r="E13" s="44"/>
      <c r="F13" s="26"/>
      <c r="G13" s="227"/>
      <c r="H13" s="404"/>
      <c r="I13" s="283" t="s">
        <v>223</v>
      </c>
      <c r="J13" s="283" t="s">
        <v>23</v>
      </c>
      <c r="K13" s="186"/>
      <c r="L13" s="186"/>
      <c r="M13" s="186"/>
      <c r="N13" s="186"/>
      <c r="O13" s="186"/>
      <c r="P13" s="104"/>
      <c r="Q13" s="104"/>
      <c r="R13" s="104"/>
      <c r="S13" s="104"/>
      <c r="T13" s="104"/>
      <c r="U13" s="104"/>
      <c r="V13" s="25"/>
      <c r="W13" s="25"/>
      <c r="X13" s="25"/>
      <c r="Y13" s="25"/>
      <c r="Z13" s="25"/>
    </row>
    <row r="14" spans="1:26" s="28" customFormat="1" ht="15" customHeight="1" x14ac:dyDescent="0.2">
      <c r="A14" s="25"/>
      <c r="B14" s="25"/>
      <c r="C14" s="436"/>
      <c r="D14" s="433"/>
      <c r="E14" s="434"/>
      <c r="F14" s="26"/>
      <c r="G14" s="227"/>
      <c r="H14" s="224"/>
      <c r="I14" s="233"/>
      <c r="J14" s="233"/>
      <c r="K14" s="186"/>
      <c r="L14" s="186"/>
      <c r="M14" s="186"/>
      <c r="N14" s="186"/>
      <c r="O14" s="186"/>
      <c r="P14" s="104"/>
      <c r="Q14" s="104"/>
      <c r="R14" s="104"/>
      <c r="S14" s="104"/>
      <c r="T14" s="104"/>
      <c r="U14" s="104"/>
      <c r="V14" s="25"/>
      <c r="W14" s="25"/>
      <c r="X14" s="25"/>
      <c r="Y14" s="25"/>
      <c r="Z14" s="25"/>
    </row>
    <row r="15" spans="1:26" s="28" customFormat="1" ht="15" customHeight="1" x14ac:dyDescent="0.2">
      <c r="A15" s="25"/>
      <c r="B15" s="25"/>
      <c r="C15" s="42"/>
      <c r="D15" s="43"/>
      <c r="E15" s="44"/>
      <c r="F15" s="26"/>
      <c r="G15" s="227"/>
      <c r="H15" s="186"/>
      <c r="I15" s="405" t="e">
        <f>AVERAGE('M10 - Input'!I12:I61)</f>
        <v>#DIV/0!</v>
      </c>
      <c r="J15" s="230">
        <f>COUNTA('M10 - Input'!C12:C61)-COUNTIF('M10 - Input'!C12:C61,"")</f>
        <v>0</v>
      </c>
      <c r="K15" s="186"/>
      <c r="L15" s="186"/>
      <c r="M15" s="186"/>
      <c r="N15" s="186"/>
      <c r="O15" s="186"/>
      <c r="P15" s="104"/>
      <c r="Q15" s="104"/>
      <c r="R15" s="104"/>
      <c r="S15" s="104"/>
      <c r="T15" s="104"/>
      <c r="U15" s="104"/>
      <c r="V15" s="25"/>
      <c r="W15" s="25"/>
      <c r="X15" s="25"/>
      <c r="Y15" s="25"/>
      <c r="Z15" s="25"/>
    </row>
    <row r="16" spans="1:26" s="28" customFormat="1" ht="15" customHeight="1" x14ac:dyDescent="0.2">
      <c r="A16" s="25"/>
      <c r="B16" s="25"/>
      <c r="C16" s="42"/>
      <c r="D16" s="43"/>
      <c r="E16" s="44"/>
      <c r="F16" s="26"/>
      <c r="G16" s="227"/>
      <c r="H16" s="186"/>
      <c r="I16" s="186"/>
      <c r="J16" s="186"/>
      <c r="K16" s="186"/>
      <c r="L16" s="186"/>
      <c r="M16" s="186"/>
      <c r="N16" s="186"/>
      <c r="O16" s="186"/>
      <c r="P16" s="104"/>
      <c r="Q16" s="104"/>
      <c r="R16" s="104"/>
      <c r="S16" s="104"/>
      <c r="T16" s="104"/>
      <c r="U16" s="104"/>
      <c r="V16" s="25"/>
      <c r="W16" s="25"/>
      <c r="X16" s="25"/>
      <c r="Y16" s="25"/>
      <c r="Z16" s="25"/>
    </row>
    <row r="17" spans="1:26" s="28" customFormat="1" ht="15" customHeight="1" x14ac:dyDescent="0.2">
      <c r="A17" s="25"/>
      <c r="B17" s="25"/>
      <c r="C17" s="42"/>
      <c r="D17" s="43"/>
      <c r="E17" s="44"/>
      <c r="F17" s="26"/>
      <c r="G17" s="227"/>
      <c r="H17" s="226" t="s">
        <v>133</v>
      </c>
      <c r="I17" s="406" t="e">
        <f>+J17/$J$15</f>
        <v>#DIV/0!</v>
      </c>
      <c r="J17" s="230">
        <f>COUNTIF('M10 - Input'!$I$12:$I$61,"&lt;24.01")</f>
        <v>0</v>
      </c>
      <c r="K17" s="186"/>
      <c r="L17" s="186"/>
      <c r="M17" s="186"/>
      <c r="N17" s="186"/>
      <c r="O17" s="186"/>
      <c r="P17" s="104"/>
      <c r="Q17" s="104"/>
      <c r="R17" s="104"/>
      <c r="S17" s="104"/>
      <c r="T17" s="104"/>
      <c r="U17" s="104"/>
      <c r="V17" s="25"/>
      <c r="W17" s="25"/>
      <c r="X17" s="25"/>
      <c r="Y17" s="25"/>
      <c r="Z17" s="25"/>
    </row>
    <row r="18" spans="1:26" s="28" customFormat="1" ht="15" customHeight="1" x14ac:dyDescent="0.2">
      <c r="A18" s="25"/>
      <c r="B18" s="25"/>
      <c r="C18" s="42"/>
      <c r="D18" s="43"/>
      <c r="E18" s="44"/>
      <c r="F18" s="26"/>
      <c r="G18" s="227"/>
      <c r="H18" s="226" t="s">
        <v>134</v>
      </c>
      <c r="I18" s="406" t="e">
        <f>+(J18+J17)/$J$15</f>
        <v>#DIV/0!</v>
      </c>
      <c r="J18" s="230">
        <f>+J15-J17-J19</f>
        <v>0</v>
      </c>
      <c r="K18" s="186"/>
      <c r="L18" s="186"/>
      <c r="M18" s="186"/>
      <c r="N18" s="186"/>
      <c r="O18" s="186"/>
      <c r="P18" s="104"/>
      <c r="Q18" s="104"/>
      <c r="R18" s="104"/>
      <c r="S18" s="104"/>
      <c r="T18" s="104"/>
      <c r="U18" s="104"/>
      <c r="V18" s="25"/>
      <c r="W18" s="25"/>
      <c r="X18" s="25"/>
      <c r="Y18" s="25"/>
      <c r="Z18" s="25"/>
    </row>
    <row r="19" spans="1:26" s="28" customFormat="1" ht="15" customHeight="1" x14ac:dyDescent="0.2">
      <c r="A19" s="25"/>
      <c r="B19" s="25"/>
      <c r="C19" s="42"/>
      <c r="D19" s="43"/>
      <c r="E19" s="44"/>
      <c r="F19" s="26"/>
      <c r="G19" s="227"/>
      <c r="H19" s="226" t="s">
        <v>38</v>
      </c>
      <c r="I19" s="406" t="e">
        <f>+J19/$J$15</f>
        <v>#DIV/0!</v>
      </c>
      <c r="J19" s="230">
        <f>COUNTIF('M10 - Input'!$I$12:$I$61,"&gt;48.01")</f>
        <v>0</v>
      </c>
      <c r="K19" s="186"/>
      <c r="L19" s="186"/>
      <c r="M19" s="186"/>
      <c r="N19" s="186"/>
      <c r="O19" s="186"/>
      <c r="P19" s="104"/>
      <c r="Q19" s="104"/>
      <c r="R19" s="104"/>
      <c r="S19" s="104"/>
      <c r="T19" s="104"/>
      <c r="U19" s="104"/>
      <c r="V19" s="25"/>
      <c r="W19" s="25"/>
      <c r="X19" s="25"/>
      <c r="Y19" s="25"/>
      <c r="Z19" s="25"/>
    </row>
    <row r="20" spans="1:26" s="28" customFormat="1" ht="15" customHeight="1" x14ac:dyDescent="0.2">
      <c r="A20" s="25"/>
      <c r="B20" s="25"/>
      <c r="C20" s="45"/>
      <c r="D20" s="46"/>
      <c r="E20" s="41"/>
      <c r="F20" s="26"/>
      <c r="G20" s="227"/>
      <c r="H20" s="258"/>
      <c r="I20" s="407"/>
      <c r="J20" s="230"/>
      <c r="K20" s="186"/>
      <c r="L20" s="186"/>
      <c r="M20" s="186"/>
      <c r="N20" s="186"/>
      <c r="O20" s="186"/>
      <c r="P20" s="104"/>
      <c r="Q20" s="104"/>
      <c r="R20" s="104"/>
      <c r="S20" s="104"/>
      <c r="T20" s="104"/>
      <c r="U20" s="104"/>
      <c r="V20" s="25"/>
      <c r="W20" s="25"/>
      <c r="X20" s="25"/>
      <c r="Y20" s="25"/>
      <c r="Z20" s="25"/>
    </row>
    <row r="21" spans="1:26" s="28" customFormat="1" ht="15" customHeight="1" x14ac:dyDescent="0.2">
      <c r="A21" s="25"/>
      <c r="B21" s="25"/>
      <c r="C21" s="45"/>
      <c r="D21" s="46"/>
      <c r="E21" s="41"/>
      <c r="F21" s="26"/>
      <c r="G21" s="227"/>
      <c r="H21" s="258"/>
      <c r="I21" s="407"/>
      <c r="J21" s="230"/>
      <c r="K21" s="186"/>
      <c r="L21" s="186"/>
      <c r="M21" s="186"/>
      <c r="N21" s="186"/>
      <c r="O21" s="186"/>
      <c r="P21" s="104"/>
      <c r="Q21" s="104"/>
      <c r="R21" s="104"/>
      <c r="S21" s="104"/>
      <c r="T21" s="104"/>
      <c r="U21" s="104"/>
      <c r="V21" s="25"/>
      <c r="W21" s="25"/>
      <c r="X21" s="25"/>
      <c r="Y21" s="25"/>
      <c r="Z21" s="25"/>
    </row>
    <row r="22" spans="1:26" s="28" customFormat="1" ht="15" customHeight="1" x14ac:dyDescent="0.2">
      <c r="A22" s="25"/>
      <c r="B22" s="25"/>
      <c r="C22" s="45"/>
      <c r="D22" s="46"/>
      <c r="E22" s="41"/>
      <c r="F22" s="26"/>
      <c r="G22" s="227"/>
      <c r="H22" s="186"/>
      <c r="I22" s="186"/>
      <c r="J22" s="186"/>
      <c r="K22" s="186"/>
      <c r="L22" s="186"/>
      <c r="M22" s="186"/>
      <c r="N22" s="186"/>
      <c r="O22" s="186"/>
      <c r="P22" s="104"/>
      <c r="Q22" s="104"/>
      <c r="R22" s="104"/>
      <c r="S22" s="104"/>
      <c r="T22" s="104"/>
      <c r="U22" s="104"/>
      <c r="V22" s="25"/>
      <c r="W22" s="25"/>
      <c r="X22" s="25"/>
      <c r="Y22" s="25"/>
      <c r="Z22" s="25"/>
    </row>
    <row r="23" spans="1:26" s="28" customFormat="1" ht="15" customHeight="1" x14ac:dyDescent="0.2">
      <c r="A23" s="25"/>
      <c r="B23" s="25"/>
      <c r="C23" s="45"/>
      <c r="D23" s="46"/>
      <c r="E23" s="41"/>
      <c r="F23" s="26"/>
      <c r="G23" s="227"/>
      <c r="H23" s="186"/>
      <c r="I23" s="186"/>
      <c r="J23" s="186"/>
      <c r="K23" s="186"/>
      <c r="L23" s="186"/>
      <c r="M23" s="186"/>
      <c r="N23" s="186"/>
      <c r="O23" s="186"/>
      <c r="P23" s="104"/>
      <c r="Q23" s="104"/>
      <c r="R23" s="104"/>
      <c r="S23" s="104"/>
      <c r="T23" s="104"/>
      <c r="U23" s="104"/>
      <c r="V23" s="25"/>
      <c r="W23" s="25"/>
      <c r="X23" s="25"/>
      <c r="Y23" s="25"/>
      <c r="Z23" s="25"/>
    </row>
    <row r="24" spans="1:26" s="28" customFormat="1" ht="15" customHeight="1" x14ac:dyDescent="0.2">
      <c r="A24" s="25"/>
      <c r="B24" s="25"/>
      <c r="C24" s="45"/>
      <c r="D24" s="46"/>
      <c r="E24" s="41"/>
      <c r="F24" s="26"/>
      <c r="G24" s="227"/>
      <c r="H24" s="382"/>
      <c r="I24" s="392"/>
      <c r="J24" s="186"/>
      <c r="K24" s="186"/>
      <c r="L24" s="186"/>
      <c r="M24" s="186"/>
      <c r="N24" s="186"/>
      <c r="O24" s="186"/>
      <c r="P24" s="104"/>
      <c r="Q24" s="104"/>
      <c r="R24" s="104"/>
      <c r="S24" s="104"/>
      <c r="T24" s="104"/>
      <c r="U24" s="104"/>
      <c r="V24" s="25"/>
      <c r="W24" s="25"/>
      <c r="X24" s="25"/>
      <c r="Y24" s="25"/>
      <c r="Z24" s="25"/>
    </row>
    <row r="25" spans="1:26" s="28" customFormat="1" ht="15" customHeight="1" x14ac:dyDescent="0.2">
      <c r="A25" s="25"/>
      <c r="B25" s="25"/>
      <c r="C25" s="45"/>
      <c r="D25" s="46"/>
      <c r="E25" s="41"/>
      <c r="F25" s="26"/>
      <c r="G25" s="227"/>
      <c r="H25" s="382"/>
      <c r="I25" s="392"/>
      <c r="J25" s="224"/>
      <c r="K25" s="186"/>
      <c r="L25" s="186"/>
      <c r="M25" s="186"/>
      <c r="N25" s="186"/>
      <c r="O25" s="186"/>
      <c r="P25" s="104"/>
      <c r="Q25" s="104"/>
      <c r="R25" s="104"/>
      <c r="S25" s="104"/>
      <c r="T25" s="104"/>
      <c r="U25" s="104"/>
      <c r="V25" s="25"/>
      <c r="W25" s="25"/>
      <c r="X25" s="25"/>
      <c r="Y25" s="25"/>
      <c r="Z25" s="25"/>
    </row>
    <row r="26" spans="1:26" s="28" customFormat="1" ht="15" customHeight="1" thickBot="1" x14ac:dyDescent="0.25">
      <c r="A26" s="25"/>
      <c r="B26" s="25"/>
      <c r="C26" s="109"/>
      <c r="D26" s="89"/>
      <c r="E26" s="91"/>
      <c r="F26" s="26"/>
      <c r="G26" s="227"/>
      <c r="H26" s="186"/>
      <c r="I26" s="186"/>
      <c r="J26" s="186"/>
      <c r="K26" s="186"/>
      <c r="L26" s="186"/>
      <c r="M26" s="186"/>
      <c r="N26" s="186"/>
      <c r="O26" s="186"/>
      <c r="P26" s="25"/>
      <c r="Q26" s="25"/>
      <c r="R26" s="25"/>
      <c r="S26" s="25"/>
      <c r="T26" s="25"/>
      <c r="U26" s="25"/>
      <c r="V26" s="25"/>
      <c r="W26" s="25"/>
      <c r="X26" s="25"/>
      <c r="Y26" s="25"/>
      <c r="Z26" s="25"/>
    </row>
    <row r="27" spans="1:26" s="28" customFormat="1" ht="15" customHeight="1" x14ac:dyDescent="0.2">
      <c r="A27" s="25"/>
      <c r="B27" s="25"/>
      <c r="C27" s="51"/>
      <c r="D27" s="51"/>
      <c r="E27" s="51"/>
      <c r="F27" s="26"/>
      <c r="G27" s="227"/>
      <c r="H27" s="186"/>
      <c r="I27" s="186"/>
      <c r="J27" s="186"/>
      <c r="K27" s="186"/>
      <c r="L27" s="186"/>
      <c r="M27" s="186"/>
      <c r="N27" s="186"/>
      <c r="O27" s="186"/>
      <c r="P27" s="25"/>
      <c r="Q27" s="25"/>
      <c r="R27" s="25"/>
      <c r="S27" s="25"/>
      <c r="T27" s="25"/>
      <c r="U27" s="25"/>
      <c r="V27" s="25"/>
      <c r="W27" s="25"/>
      <c r="X27" s="25"/>
      <c r="Y27" s="25"/>
      <c r="Z27" s="25"/>
    </row>
    <row r="28" spans="1:26" x14ac:dyDescent="0.2">
      <c r="B28" s="50"/>
    </row>
  </sheetData>
  <sheetProtection password="CAB7" sheet="1" objects="1" scenarios="1" selectLockedCells="1"/>
  <mergeCells count="4">
    <mergeCell ref="C2:E2"/>
    <mergeCell ref="C14:E14"/>
    <mergeCell ref="D4:E4"/>
    <mergeCell ref="D7:E7"/>
  </mergeCells>
  <pageMargins left="0.25" right="0.25" top="0.25" bottom="0.5" header="0.25" footer="0.25"/>
  <pageSetup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77"/>
  <sheetViews>
    <sheetView showGridLines="0" zoomScale="90" zoomScaleNormal="90" workbookViewId="0">
      <selection activeCell="D17" sqref="D17"/>
    </sheetView>
  </sheetViews>
  <sheetFormatPr defaultRowHeight="11.25" x14ac:dyDescent="0.2"/>
  <cols>
    <col min="1" max="1" width="1.1640625" style="51" customWidth="1"/>
    <col min="2" max="2" width="25.6640625" style="51" customWidth="1"/>
    <col min="3" max="3" width="1.33203125" style="51" customWidth="1"/>
    <col min="4" max="4" width="20.83203125" style="51" customWidth="1"/>
    <col min="5" max="5" width="1.33203125" style="51" customWidth="1"/>
    <col min="6" max="6" width="15.5" style="51" customWidth="1"/>
    <col min="7" max="7" width="1.33203125" style="51" customWidth="1"/>
    <col min="8" max="8" width="14.83203125" style="51" customWidth="1"/>
    <col min="9" max="9" width="1.33203125" style="51" customWidth="1"/>
    <col min="10" max="10" width="14" style="51" customWidth="1"/>
    <col min="11" max="11" width="1.33203125" style="51" customWidth="1"/>
    <col min="12" max="12" width="13.6640625" style="51" customWidth="1"/>
    <col min="13" max="13" width="1.1640625" style="51" customWidth="1"/>
    <col min="14" max="14" width="12.83203125" style="51" customWidth="1"/>
    <col min="15" max="15" width="2" style="51" customWidth="1"/>
    <col min="16" max="16" width="0.6640625" style="51" customWidth="1"/>
    <col min="17" max="26" width="9.33203125" style="186"/>
    <col min="27" max="32" width="9.33203125" style="111"/>
    <col min="33" max="16384" width="9.33203125" style="24"/>
  </cols>
  <sheetData>
    <row r="1" spans="1:58" ht="8.25" customHeight="1" x14ac:dyDescent="0.2"/>
    <row r="2" spans="1:58" ht="41.25" customHeight="1" x14ac:dyDescent="0.2">
      <c r="B2" s="197" t="s">
        <v>39</v>
      </c>
      <c r="C2" s="442" t="s">
        <v>108</v>
      </c>
      <c r="D2" s="443"/>
      <c r="E2" s="443"/>
      <c r="F2" s="443"/>
      <c r="G2" s="443"/>
      <c r="H2" s="443"/>
      <c r="I2" s="443"/>
      <c r="J2" s="443"/>
      <c r="K2" s="443"/>
      <c r="L2" s="443"/>
      <c r="M2" s="443"/>
      <c r="N2" s="443"/>
      <c r="O2" s="443"/>
    </row>
    <row r="3" spans="1:58" s="28" customFormat="1" ht="8.25" customHeight="1" thickBot="1" x14ac:dyDescent="0.25">
      <c r="A3" s="25"/>
      <c r="B3" s="25"/>
      <c r="C3" s="25"/>
      <c r="D3" s="26"/>
      <c r="E3" s="26"/>
      <c r="F3" s="26"/>
      <c r="G3" s="25"/>
      <c r="H3" s="25"/>
      <c r="I3" s="25"/>
      <c r="J3" s="25"/>
      <c r="K3" s="25"/>
      <c r="L3" s="25"/>
      <c r="M3" s="25"/>
      <c r="N3" s="25"/>
      <c r="O3" s="25"/>
      <c r="P3" s="26"/>
      <c r="Q3" s="227"/>
      <c r="R3" s="227"/>
      <c r="S3" s="227"/>
      <c r="T3" s="227"/>
      <c r="U3" s="227"/>
      <c r="V3" s="227"/>
      <c r="W3" s="227"/>
      <c r="X3" s="227"/>
      <c r="Y3" s="227"/>
      <c r="Z3" s="227"/>
      <c r="AA3" s="178"/>
      <c r="AB3" s="178"/>
      <c r="AC3" s="178"/>
      <c r="AD3" s="178"/>
      <c r="AE3" s="178"/>
      <c r="AF3" s="178"/>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row>
    <row r="4" spans="1:58" s="28" customFormat="1" ht="99.75" customHeight="1" x14ac:dyDescent="0.2">
      <c r="A4" s="25"/>
      <c r="B4" s="25"/>
      <c r="C4" s="56"/>
      <c r="D4" s="435" t="s">
        <v>189</v>
      </c>
      <c r="E4" s="437"/>
      <c r="F4" s="437"/>
      <c r="G4" s="437"/>
      <c r="H4" s="437"/>
      <c r="I4" s="437"/>
      <c r="J4" s="437"/>
      <c r="K4" s="437"/>
      <c r="L4" s="437"/>
      <c r="M4" s="437"/>
      <c r="N4" s="437"/>
      <c r="O4" s="58"/>
      <c r="P4" s="25"/>
      <c r="Q4" s="186"/>
      <c r="R4" s="186"/>
      <c r="S4" s="186"/>
      <c r="T4" s="186"/>
      <c r="U4" s="186"/>
      <c r="V4" s="186"/>
      <c r="W4" s="186"/>
      <c r="X4" s="186"/>
      <c r="Y4" s="186"/>
      <c r="Z4" s="186"/>
      <c r="AA4" s="111"/>
      <c r="AB4" s="111"/>
      <c r="AC4" s="111"/>
      <c r="AD4" s="111"/>
      <c r="AE4" s="111"/>
      <c r="AF4" s="111"/>
    </row>
    <row r="5" spans="1:58" s="28" customFormat="1" ht="15" customHeight="1" thickBot="1" x14ac:dyDescent="0.25">
      <c r="A5" s="25"/>
      <c r="B5" s="25"/>
      <c r="C5" s="62"/>
      <c r="D5" s="110"/>
      <c r="E5" s="110"/>
      <c r="F5" s="110"/>
      <c r="G5" s="64"/>
      <c r="H5" s="64"/>
      <c r="I5" s="64"/>
      <c r="J5" s="64"/>
      <c r="K5" s="64"/>
      <c r="L5" s="64"/>
      <c r="M5" s="64"/>
      <c r="N5" s="64"/>
      <c r="O5" s="65"/>
      <c r="P5" s="25"/>
      <c r="Q5" s="186"/>
      <c r="R5" s="186"/>
      <c r="S5" s="186"/>
      <c r="T5" s="186"/>
      <c r="U5" s="186"/>
      <c r="V5" s="186"/>
      <c r="W5" s="186"/>
      <c r="X5" s="186"/>
      <c r="Y5" s="186"/>
      <c r="Z5" s="186"/>
      <c r="AA5" s="111"/>
      <c r="AB5" s="111"/>
      <c r="AC5" s="111"/>
      <c r="AD5" s="111"/>
      <c r="AE5" s="111"/>
      <c r="AF5" s="111"/>
    </row>
    <row r="6" spans="1:58" s="28" customFormat="1" ht="8.25" customHeight="1" thickBot="1" x14ac:dyDescent="0.25">
      <c r="A6" s="25"/>
      <c r="B6" s="25"/>
      <c r="C6" s="25"/>
      <c r="D6" s="120"/>
      <c r="E6" s="120"/>
      <c r="F6" s="120"/>
      <c r="G6" s="25"/>
      <c r="H6" s="25"/>
      <c r="I6" s="25"/>
      <c r="J6" s="25"/>
      <c r="K6" s="25"/>
      <c r="L6" s="25"/>
      <c r="M6" s="25"/>
      <c r="N6" s="25"/>
      <c r="O6" s="25"/>
      <c r="P6" s="25"/>
      <c r="Q6" s="186"/>
      <c r="R6" s="186"/>
      <c r="S6" s="186"/>
      <c r="T6" s="186"/>
      <c r="U6" s="186"/>
      <c r="V6" s="186"/>
      <c r="W6" s="186"/>
      <c r="X6" s="186"/>
      <c r="Y6" s="186"/>
      <c r="Z6" s="186"/>
      <c r="AA6" s="111"/>
      <c r="AB6" s="111"/>
      <c r="AC6" s="111"/>
      <c r="AD6" s="111"/>
      <c r="AE6" s="111"/>
      <c r="AF6" s="111"/>
    </row>
    <row r="7" spans="1:58" s="28" customFormat="1" ht="21.75" customHeight="1" x14ac:dyDescent="0.2">
      <c r="A7" s="25"/>
      <c r="B7" s="25"/>
      <c r="C7" s="56"/>
      <c r="D7" s="220" t="s">
        <v>40</v>
      </c>
      <c r="E7" s="169"/>
      <c r="F7" s="169"/>
      <c r="G7" s="57"/>
      <c r="H7" s="57"/>
      <c r="I7" s="57"/>
      <c r="J7" s="57"/>
      <c r="K7" s="57"/>
      <c r="L7" s="57"/>
      <c r="M7" s="57"/>
      <c r="N7" s="57"/>
      <c r="O7" s="58"/>
      <c r="P7" s="25"/>
      <c r="Q7" s="186"/>
      <c r="R7" s="186"/>
      <c r="S7" s="186"/>
      <c r="T7" s="186"/>
      <c r="U7" s="186"/>
      <c r="V7" s="186"/>
      <c r="W7" s="186"/>
      <c r="X7" s="186"/>
      <c r="Y7" s="186"/>
      <c r="Z7" s="186"/>
      <c r="AA7" s="111"/>
      <c r="AB7" s="111"/>
      <c r="AC7" s="111"/>
      <c r="AD7" s="111"/>
      <c r="AE7" s="111"/>
      <c r="AF7" s="111"/>
    </row>
    <row r="8" spans="1:58" s="28" customFormat="1" ht="178.5" customHeight="1" x14ac:dyDescent="0.2">
      <c r="A8" s="25"/>
      <c r="B8" s="25"/>
      <c r="C8" s="60"/>
      <c r="D8" s="482" t="s">
        <v>158</v>
      </c>
      <c r="E8" s="482"/>
      <c r="F8" s="482"/>
      <c r="G8" s="482"/>
      <c r="H8" s="295"/>
      <c r="I8" s="235"/>
      <c r="J8" s="235"/>
      <c r="K8" s="235"/>
      <c r="L8" s="235"/>
      <c r="M8" s="235"/>
      <c r="N8" s="235"/>
      <c r="O8" s="61"/>
      <c r="P8" s="25"/>
      <c r="Q8" s="186"/>
      <c r="R8" s="186"/>
      <c r="S8" s="186"/>
      <c r="T8" s="186"/>
      <c r="U8" s="186"/>
      <c r="V8" s="186"/>
      <c r="W8" s="186"/>
      <c r="X8" s="186"/>
      <c r="Y8" s="186"/>
      <c r="Z8" s="186"/>
      <c r="AA8" s="111"/>
      <c r="AB8" s="111"/>
      <c r="AC8" s="111"/>
      <c r="AD8" s="111"/>
      <c r="AE8" s="111"/>
      <c r="AF8" s="111"/>
    </row>
    <row r="9" spans="1:58" s="28" customFormat="1" ht="27.75" customHeight="1" thickBot="1" x14ac:dyDescent="0.25">
      <c r="A9" s="25"/>
      <c r="B9" s="25"/>
      <c r="C9" s="62"/>
      <c r="D9" s="479"/>
      <c r="E9" s="480"/>
      <c r="F9" s="480"/>
      <c r="G9" s="480"/>
      <c r="H9" s="480"/>
      <c r="I9" s="480"/>
      <c r="J9" s="480"/>
      <c r="K9" s="480"/>
      <c r="L9" s="480"/>
      <c r="M9" s="480"/>
      <c r="N9" s="480"/>
      <c r="O9" s="481"/>
      <c r="P9" s="25"/>
      <c r="Q9" s="186"/>
      <c r="R9" s="186"/>
      <c r="S9" s="186"/>
      <c r="T9" s="186"/>
      <c r="U9" s="186"/>
      <c r="V9" s="186"/>
      <c r="W9" s="186"/>
      <c r="X9" s="186"/>
      <c r="Y9" s="186"/>
      <c r="Z9" s="186"/>
      <c r="AA9" s="111"/>
      <c r="AB9" s="111"/>
      <c r="AC9" s="111"/>
      <c r="AD9" s="111"/>
      <c r="AE9" s="111"/>
      <c r="AF9" s="111"/>
    </row>
    <row r="10" spans="1:58" s="28" customFormat="1" ht="9" customHeight="1" thickBot="1" x14ac:dyDescent="0.25">
      <c r="A10" s="25"/>
      <c r="B10" s="25"/>
      <c r="C10" s="25"/>
      <c r="D10" s="122"/>
      <c r="E10" s="122"/>
      <c r="F10" s="122"/>
      <c r="G10" s="123"/>
      <c r="H10" s="123"/>
      <c r="I10" s="123"/>
      <c r="J10" s="123"/>
      <c r="K10" s="123"/>
      <c r="L10" s="123"/>
      <c r="M10" s="123"/>
      <c r="N10" s="123"/>
      <c r="O10" s="123"/>
      <c r="P10" s="25"/>
      <c r="Q10" s="186"/>
      <c r="R10" s="186"/>
      <c r="S10" s="186"/>
      <c r="T10" s="186"/>
      <c r="U10" s="186"/>
      <c r="V10" s="186"/>
      <c r="W10" s="186"/>
      <c r="X10" s="186"/>
      <c r="Y10" s="186"/>
      <c r="Z10" s="186"/>
      <c r="AA10" s="111"/>
      <c r="AB10" s="111"/>
      <c r="AC10" s="111"/>
      <c r="AD10" s="111"/>
      <c r="AE10" s="111"/>
      <c r="AF10" s="111"/>
    </row>
    <row r="11" spans="1:58" ht="18" customHeight="1" x14ac:dyDescent="0.2">
      <c r="B11" s="50"/>
      <c r="C11" s="105"/>
      <c r="D11" s="431" t="s">
        <v>11</v>
      </c>
      <c r="E11" s="431"/>
      <c r="F11" s="431"/>
      <c r="G11" s="431"/>
      <c r="H11" s="431"/>
      <c r="I11" s="431"/>
      <c r="J11" s="431"/>
      <c r="K11" s="431"/>
      <c r="L11" s="431"/>
      <c r="M11" s="431"/>
      <c r="N11" s="431"/>
      <c r="O11" s="170"/>
    </row>
    <row r="12" spans="1:58" ht="18" customHeight="1" x14ac:dyDescent="0.2">
      <c r="B12" s="50"/>
      <c r="C12" s="106"/>
      <c r="D12" s="261"/>
      <c r="E12" s="261"/>
      <c r="F12" s="261"/>
      <c r="G12" s="261"/>
      <c r="H12" s="261"/>
      <c r="I12" s="261"/>
      <c r="J12" s="261"/>
      <c r="K12" s="261"/>
      <c r="L12" s="261"/>
      <c r="M12" s="261"/>
      <c r="N12" s="261"/>
      <c r="O12" s="171"/>
    </row>
    <row r="13" spans="1:58" ht="47.25" customHeight="1" x14ac:dyDescent="0.2">
      <c r="B13" s="50"/>
      <c r="C13" s="106"/>
      <c r="D13" s="80"/>
      <c r="E13" s="80"/>
      <c r="F13" s="80"/>
      <c r="G13" s="78"/>
      <c r="H13" s="78"/>
      <c r="I13" s="78"/>
      <c r="J13" s="78"/>
      <c r="K13" s="78"/>
      <c r="L13" s="476" t="s">
        <v>42</v>
      </c>
      <c r="M13" s="477"/>
      <c r="N13" s="478"/>
      <c r="O13" s="171"/>
    </row>
    <row r="14" spans="1:58" s="85" customFormat="1" ht="55.5" customHeight="1" thickBot="1" x14ac:dyDescent="0.25">
      <c r="A14" s="52"/>
      <c r="B14" s="50"/>
      <c r="C14" s="106"/>
      <c r="D14" s="79" t="s">
        <v>46</v>
      </c>
      <c r="E14" s="261"/>
      <c r="F14" s="82" t="s">
        <v>47</v>
      </c>
      <c r="G14" s="261"/>
      <c r="H14" s="82" t="s">
        <v>48</v>
      </c>
      <c r="I14" s="261"/>
      <c r="J14" s="82" t="s">
        <v>49</v>
      </c>
      <c r="K14" s="261"/>
      <c r="L14" s="82" t="s">
        <v>50</v>
      </c>
      <c r="M14" s="261"/>
      <c r="N14" s="82" t="s">
        <v>51</v>
      </c>
      <c r="O14" s="171"/>
      <c r="P14" s="52"/>
      <c r="Q14" s="233"/>
      <c r="R14" s="233" t="s">
        <v>136</v>
      </c>
      <c r="S14" s="233"/>
      <c r="T14" s="233"/>
      <c r="U14" s="233"/>
      <c r="V14" s="233"/>
      <c r="W14" s="233" t="s">
        <v>45</v>
      </c>
      <c r="X14" s="233"/>
      <c r="Y14" s="233"/>
      <c r="Z14" s="233"/>
      <c r="AA14" s="112"/>
      <c r="AB14" s="112"/>
      <c r="AC14" s="112"/>
      <c r="AD14" s="112"/>
      <c r="AE14" s="112"/>
      <c r="AF14" s="112"/>
    </row>
    <row r="15" spans="1:58" s="85" customFormat="1" ht="8.25" customHeight="1" thickBot="1" x14ac:dyDescent="0.25">
      <c r="A15" s="52"/>
      <c r="B15" s="50"/>
      <c r="C15" s="106"/>
      <c r="D15" s="86"/>
      <c r="E15" s="86"/>
      <c r="F15" s="86"/>
      <c r="G15" s="68"/>
      <c r="H15" s="86"/>
      <c r="I15" s="86"/>
      <c r="J15" s="86"/>
      <c r="K15" s="86"/>
      <c r="L15" s="86"/>
      <c r="M15" s="86"/>
      <c r="N15" s="86"/>
      <c r="O15" s="171"/>
      <c r="P15" s="52"/>
      <c r="Q15" s="233"/>
      <c r="R15" s="233"/>
      <c r="S15" s="233"/>
      <c r="T15" s="233"/>
      <c r="U15" s="233"/>
      <c r="V15" s="233"/>
      <c r="W15" s="233"/>
      <c r="X15" s="233"/>
      <c r="Y15" s="233"/>
      <c r="Z15" s="233"/>
      <c r="AA15" s="112"/>
      <c r="AB15" s="112"/>
      <c r="AC15" s="112"/>
      <c r="AD15" s="112"/>
      <c r="AE15" s="112"/>
      <c r="AF15" s="112"/>
    </row>
    <row r="16" spans="1:58" ht="18" customHeight="1" thickBot="1" x14ac:dyDescent="0.25">
      <c r="B16" s="50"/>
      <c r="C16" s="106"/>
      <c r="D16" s="271"/>
      <c r="E16" s="43"/>
      <c r="F16" s="124"/>
      <c r="G16" s="68"/>
      <c r="H16" s="124"/>
      <c r="I16" s="68"/>
      <c r="J16" s="124"/>
      <c r="K16" s="68"/>
      <c r="L16" s="255" t="str">
        <f>IF(H16="","",IF(H16&gt;=H$67,1,0))</f>
        <v/>
      </c>
      <c r="M16" s="162"/>
      <c r="N16" s="255" t="str">
        <f>IF(J16="","",IF(J16&gt;=J$67,1,0))</f>
        <v/>
      </c>
      <c r="O16" s="171"/>
      <c r="R16" s="296" t="str">
        <f>IF($F16=1,$L16,"")</f>
        <v/>
      </c>
      <c r="S16" s="296" t="str">
        <f>IF($F16=2,$L16,"")</f>
        <v/>
      </c>
      <c r="T16" s="296" t="str">
        <f>IF($F16=3,$L16,"")</f>
        <v/>
      </c>
      <c r="U16" s="296" t="str">
        <f>IF($F16=4,$L16,"")</f>
        <v/>
      </c>
      <c r="W16" s="296" t="str">
        <f>IF($F16=1,$N16,"")</f>
        <v/>
      </c>
      <c r="X16" s="296" t="str">
        <f>IF($F16=2,$N16,"")</f>
        <v/>
      </c>
      <c r="Y16" s="296" t="str">
        <f>IF($F16=3,$N16,"")</f>
        <v/>
      </c>
      <c r="Z16" s="296" t="str">
        <f>IF($F16=4,$N16,"")</f>
        <v/>
      </c>
      <c r="AA16" s="117"/>
    </row>
    <row r="17" spans="2:27" ht="18" customHeight="1" thickBot="1" x14ac:dyDescent="0.25">
      <c r="B17" s="50"/>
      <c r="C17" s="106"/>
      <c r="D17" s="271"/>
      <c r="E17" s="43"/>
      <c r="F17" s="124"/>
      <c r="G17" s="68"/>
      <c r="H17" s="124"/>
      <c r="I17" s="68"/>
      <c r="J17" s="124"/>
      <c r="K17" s="68"/>
      <c r="L17" s="255" t="str">
        <f t="shared" ref="L17:L65" si="0">IF(H17="","",IF(H17&gt;=H$67,1,0))</f>
        <v/>
      </c>
      <c r="M17" s="162"/>
      <c r="N17" s="255" t="str">
        <f t="shared" ref="N17:N65" si="1">IF(J17="","",IF(J17&gt;=J$67,1,0))</f>
        <v/>
      </c>
      <c r="O17" s="171"/>
      <c r="R17" s="296" t="str">
        <f>IF($F17=1,$L17,"")</f>
        <v/>
      </c>
      <c r="S17" s="296" t="str">
        <f>IF($F17=2,$L17,"")</f>
        <v/>
      </c>
      <c r="T17" s="296" t="str">
        <f>IF($F17=3,$L17,"")</f>
        <v/>
      </c>
      <c r="U17" s="296" t="str">
        <f>IF($F17=4,$L17,"")</f>
        <v/>
      </c>
      <c r="W17" s="296" t="str">
        <f>IF($F17=1,$N17,"")</f>
        <v/>
      </c>
      <c r="X17" s="296" t="str">
        <f>IF($F17=2,$N17,"")</f>
        <v/>
      </c>
      <c r="Y17" s="296" t="str">
        <f>IF($F17=3,$N17,"")</f>
        <v/>
      </c>
      <c r="Z17" s="296" t="str">
        <f>IF($F17=4,$N17,"")</f>
        <v/>
      </c>
      <c r="AA17" s="117"/>
    </row>
    <row r="18" spans="2:27" ht="18" customHeight="1" thickBot="1" x14ac:dyDescent="0.25">
      <c r="B18" s="50"/>
      <c r="C18" s="106"/>
      <c r="D18" s="271"/>
      <c r="E18" s="43"/>
      <c r="F18" s="124"/>
      <c r="G18" s="68"/>
      <c r="H18" s="124"/>
      <c r="I18" s="68"/>
      <c r="J18" s="124"/>
      <c r="K18" s="68"/>
      <c r="L18" s="255" t="str">
        <f t="shared" si="0"/>
        <v/>
      </c>
      <c r="M18" s="162"/>
      <c r="N18" s="255" t="str">
        <f t="shared" si="1"/>
        <v/>
      </c>
      <c r="O18" s="171"/>
      <c r="R18" s="296" t="str">
        <f t="shared" ref="R18:R65" si="2">IF($F18=1,$L18,"")</f>
        <v/>
      </c>
      <c r="S18" s="296" t="str">
        <f t="shared" ref="S18:S65" si="3">IF($F18=2,$L18,"")</f>
        <v/>
      </c>
      <c r="T18" s="296" t="str">
        <f t="shared" ref="T18:T65" si="4">IF($F18=3,$L18,"")</f>
        <v/>
      </c>
      <c r="U18" s="296" t="str">
        <f t="shared" ref="U18:U65" si="5">IF($F18=4,$L18,"")</f>
        <v/>
      </c>
      <c r="W18" s="296" t="str">
        <f t="shared" ref="W18:W65" si="6">IF($F18=1,$N18,"")</f>
        <v/>
      </c>
      <c r="X18" s="296" t="str">
        <f t="shared" ref="X18:X65" si="7">IF($F18=2,$N18,"")</f>
        <v/>
      </c>
      <c r="Y18" s="296" t="str">
        <f t="shared" ref="Y18:Y65" si="8">IF($F18=3,$N18,"")</f>
        <v/>
      </c>
      <c r="Z18" s="296" t="str">
        <f t="shared" ref="Z18:Z65" si="9">IF($F18=4,$N18,"")</f>
        <v/>
      </c>
      <c r="AA18" s="117"/>
    </row>
    <row r="19" spans="2:27" ht="18" customHeight="1" thickBot="1" x14ac:dyDescent="0.25">
      <c r="B19" s="50" t="s">
        <v>15</v>
      </c>
      <c r="C19" s="106"/>
      <c r="D19" s="271"/>
      <c r="E19" s="43"/>
      <c r="F19" s="124"/>
      <c r="G19" s="68"/>
      <c r="H19" s="124"/>
      <c r="I19" s="68"/>
      <c r="J19" s="124"/>
      <c r="K19" s="68"/>
      <c r="L19" s="255" t="str">
        <f t="shared" si="0"/>
        <v/>
      </c>
      <c r="M19" s="162"/>
      <c r="N19" s="255" t="str">
        <f t="shared" si="1"/>
        <v/>
      </c>
      <c r="O19" s="171" t="s">
        <v>15</v>
      </c>
      <c r="R19" s="296" t="str">
        <f t="shared" si="2"/>
        <v/>
      </c>
      <c r="S19" s="296" t="str">
        <f t="shared" si="3"/>
        <v/>
      </c>
      <c r="T19" s="296" t="str">
        <f t="shared" si="4"/>
        <v/>
      </c>
      <c r="U19" s="296" t="str">
        <f t="shared" si="5"/>
        <v/>
      </c>
      <c r="W19" s="296" t="str">
        <f t="shared" si="6"/>
        <v/>
      </c>
      <c r="X19" s="296" t="str">
        <f t="shared" si="7"/>
        <v/>
      </c>
      <c r="Y19" s="296" t="str">
        <f t="shared" si="8"/>
        <v/>
      </c>
      <c r="Z19" s="296" t="str">
        <f t="shared" si="9"/>
        <v/>
      </c>
      <c r="AA19" s="117"/>
    </row>
    <row r="20" spans="2:27" ht="18" customHeight="1" thickBot="1" x14ac:dyDescent="0.25">
      <c r="B20" s="50"/>
      <c r="C20" s="106"/>
      <c r="D20" s="271"/>
      <c r="E20" s="43"/>
      <c r="F20" s="124"/>
      <c r="G20" s="68"/>
      <c r="H20" s="124"/>
      <c r="I20" s="68"/>
      <c r="J20" s="124"/>
      <c r="K20" s="68"/>
      <c r="L20" s="255" t="str">
        <f t="shared" si="0"/>
        <v/>
      </c>
      <c r="M20" s="162"/>
      <c r="N20" s="255" t="str">
        <f t="shared" si="1"/>
        <v/>
      </c>
      <c r="O20" s="171"/>
      <c r="R20" s="296" t="str">
        <f t="shared" si="2"/>
        <v/>
      </c>
      <c r="S20" s="296" t="str">
        <f t="shared" si="3"/>
        <v/>
      </c>
      <c r="T20" s="296" t="str">
        <f t="shared" si="4"/>
        <v/>
      </c>
      <c r="U20" s="296" t="str">
        <f t="shared" si="5"/>
        <v/>
      </c>
      <c r="W20" s="296" t="str">
        <f t="shared" si="6"/>
        <v/>
      </c>
      <c r="X20" s="296" t="str">
        <f t="shared" si="7"/>
        <v/>
      </c>
      <c r="Y20" s="296" t="str">
        <f t="shared" si="8"/>
        <v/>
      </c>
      <c r="Z20" s="296" t="str">
        <f t="shared" si="9"/>
        <v/>
      </c>
      <c r="AA20" s="117"/>
    </row>
    <row r="21" spans="2:27" ht="18" customHeight="1" thickBot="1" x14ac:dyDescent="0.25">
      <c r="B21" s="50"/>
      <c r="C21" s="106"/>
      <c r="D21" s="271"/>
      <c r="E21" s="43"/>
      <c r="F21" s="124"/>
      <c r="G21" s="68"/>
      <c r="H21" s="124"/>
      <c r="I21" s="68"/>
      <c r="J21" s="124"/>
      <c r="K21" s="68"/>
      <c r="L21" s="255" t="str">
        <f t="shared" si="0"/>
        <v/>
      </c>
      <c r="M21" s="162"/>
      <c r="N21" s="255" t="str">
        <f t="shared" si="1"/>
        <v/>
      </c>
      <c r="O21" s="171"/>
      <c r="R21" s="296" t="str">
        <f t="shared" si="2"/>
        <v/>
      </c>
      <c r="S21" s="296" t="str">
        <f t="shared" si="3"/>
        <v/>
      </c>
      <c r="T21" s="296" t="str">
        <f t="shared" si="4"/>
        <v/>
      </c>
      <c r="U21" s="296" t="str">
        <f t="shared" si="5"/>
        <v/>
      </c>
      <c r="W21" s="296" t="str">
        <f t="shared" si="6"/>
        <v/>
      </c>
      <c r="X21" s="296" t="str">
        <f t="shared" si="7"/>
        <v/>
      </c>
      <c r="Y21" s="296" t="str">
        <f t="shared" si="8"/>
        <v/>
      </c>
      <c r="Z21" s="296" t="str">
        <f t="shared" si="9"/>
        <v/>
      </c>
      <c r="AA21" s="117"/>
    </row>
    <row r="22" spans="2:27" ht="18" customHeight="1" thickBot="1" x14ac:dyDescent="0.25">
      <c r="B22" s="50"/>
      <c r="C22" s="47"/>
      <c r="D22" s="271"/>
      <c r="E22" s="43"/>
      <c r="F22" s="124"/>
      <c r="G22" s="68"/>
      <c r="H22" s="124"/>
      <c r="I22" s="68"/>
      <c r="J22" s="124"/>
      <c r="K22" s="68"/>
      <c r="L22" s="255" t="str">
        <f t="shared" si="0"/>
        <v/>
      </c>
      <c r="M22" s="162"/>
      <c r="N22" s="255" t="str">
        <f t="shared" si="1"/>
        <v/>
      </c>
      <c r="O22" s="171"/>
      <c r="R22" s="296" t="str">
        <f t="shared" si="2"/>
        <v/>
      </c>
      <c r="S22" s="296" t="str">
        <f t="shared" si="3"/>
        <v/>
      </c>
      <c r="T22" s="296" t="str">
        <f t="shared" si="4"/>
        <v/>
      </c>
      <c r="U22" s="296" t="str">
        <f t="shared" si="5"/>
        <v/>
      </c>
      <c r="W22" s="296" t="str">
        <f t="shared" si="6"/>
        <v/>
      </c>
      <c r="X22" s="296" t="str">
        <f t="shared" si="7"/>
        <v/>
      </c>
      <c r="Y22" s="296" t="str">
        <f t="shared" si="8"/>
        <v/>
      </c>
      <c r="Z22" s="296" t="str">
        <f t="shared" si="9"/>
        <v/>
      </c>
      <c r="AA22" s="117"/>
    </row>
    <row r="23" spans="2:27" ht="18" customHeight="1" thickBot="1" x14ac:dyDescent="0.25">
      <c r="B23" s="108"/>
      <c r="C23" s="47"/>
      <c r="D23" s="271"/>
      <c r="E23" s="43"/>
      <c r="F23" s="124"/>
      <c r="G23" s="68"/>
      <c r="H23" s="124"/>
      <c r="I23" s="68"/>
      <c r="J23" s="124"/>
      <c r="K23" s="68"/>
      <c r="L23" s="255" t="str">
        <f t="shared" si="0"/>
        <v/>
      </c>
      <c r="M23" s="162"/>
      <c r="N23" s="255" t="str">
        <f t="shared" si="1"/>
        <v/>
      </c>
      <c r="O23" s="171"/>
      <c r="R23" s="296" t="str">
        <f t="shared" si="2"/>
        <v/>
      </c>
      <c r="S23" s="296" t="str">
        <f t="shared" si="3"/>
        <v/>
      </c>
      <c r="T23" s="296" t="str">
        <f t="shared" si="4"/>
        <v/>
      </c>
      <c r="U23" s="296" t="str">
        <f t="shared" si="5"/>
        <v/>
      </c>
      <c r="W23" s="296" t="str">
        <f t="shared" si="6"/>
        <v/>
      </c>
      <c r="X23" s="296" t="str">
        <f t="shared" si="7"/>
        <v/>
      </c>
      <c r="Y23" s="296" t="str">
        <f t="shared" si="8"/>
        <v/>
      </c>
      <c r="Z23" s="296" t="str">
        <f t="shared" si="9"/>
        <v/>
      </c>
      <c r="AA23" s="117"/>
    </row>
    <row r="24" spans="2:27" ht="18" customHeight="1" thickBot="1" x14ac:dyDescent="0.25">
      <c r="B24" s="108"/>
      <c r="C24" s="47"/>
      <c r="D24" s="271"/>
      <c r="E24" s="43"/>
      <c r="F24" s="124"/>
      <c r="G24" s="68"/>
      <c r="H24" s="124"/>
      <c r="I24" s="68"/>
      <c r="J24" s="124"/>
      <c r="K24" s="68"/>
      <c r="L24" s="255" t="str">
        <f t="shared" si="0"/>
        <v/>
      </c>
      <c r="M24" s="162"/>
      <c r="N24" s="255" t="str">
        <f t="shared" si="1"/>
        <v/>
      </c>
      <c r="O24" s="171"/>
      <c r="R24" s="296" t="str">
        <f t="shared" si="2"/>
        <v/>
      </c>
      <c r="S24" s="296" t="str">
        <f t="shared" si="3"/>
        <v/>
      </c>
      <c r="T24" s="296" t="str">
        <f t="shared" si="4"/>
        <v/>
      </c>
      <c r="U24" s="296" t="str">
        <f t="shared" si="5"/>
        <v/>
      </c>
      <c r="W24" s="296" t="str">
        <f t="shared" si="6"/>
        <v/>
      </c>
      <c r="X24" s="296" t="str">
        <f t="shared" si="7"/>
        <v/>
      </c>
      <c r="Y24" s="296" t="str">
        <f t="shared" si="8"/>
        <v/>
      </c>
      <c r="Z24" s="296" t="str">
        <f t="shared" si="9"/>
        <v/>
      </c>
      <c r="AA24" s="117"/>
    </row>
    <row r="25" spans="2:27" ht="18" customHeight="1" thickBot="1" x14ac:dyDescent="0.25">
      <c r="B25" s="108"/>
      <c r="C25" s="47"/>
      <c r="D25" s="271"/>
      <c r="E25" s="43"/>
      <c r="F25" s="124"/>
      <c r="G25" s="68"/>
      <c r="H25" s="124"/>
      <c r="I25" s="68"/>
      <c r="J25" s="124"/>
      <c r="K25" s="68"/>
      <c r="L25" s="255" t="str">
        <f t="shared" si="0"/>
        <v/>
      </c>
      <c r="M25" s="162"/>
      <c r="N25" s="255" t="str">
        <f t="shared" si="1"/>
        <v/>
      </c>
      <c r="O25" s="171"/>
      <c r="R25" s="296" t="str">
        <f t="shared" si="2"/>
        <v/>
      </c>
      <c r="S25" s="296" t="str">
        <f t="shared" si="3"/>
        <v/>
      </c>
      <c r="T25" s="296" t="str">
        <f t="shared" si="4"/>
        <v/>
      </c>
      <c r="U25" s="296" t="str">
        <f t="shared" si="5"/>
        <v/>
      </c>
      <c r="W25" s="296" t="str">
        <f t="shared" si="6"/>
        <v/>
      </c>
      <c r="X25" s="296" t="str">
        <f t="shared" si="7"/>
        <v/>
      </c>
      <c r="Y25" s="296" t="str">
        <f t="shared" si="8"/>
        <v/>
      </c>
      <c r="Z25" s="296" t="str">
        <f t="shared" si="9"/>
        <v/>
      </c>
      <c r="AA25" s="117"/>
    </row>
    <row r="26" spans="2:27" ht="18" customHeight="1" thickBot="1" x14ac:dyDescent="0.25">
      <c r="B26" s="108"/>
      <c r="C26" s="47"/>
      <c r="D26" s="271"/>
      <c r="E26" s="43"/>
      <c r="F26" s="124"/>
      <c r="G26" s="68"/>
      <c r="H26" s="124"/>
      <c r="I26" s="68"/>
      <c r="J26" s="124"/>
      <c r="K26" s="68"/>
      <c r="L26" s="255" t="str">
        <f t="shared" si="0"/>
        <v/>
      </c>
      <c r="M26" s="162"/>
      <c r="N26" s="255" t="str">
        <f t="shared" si="1"/>
        <v/>
      </c>
      <c r="O26" s="171"/>
      <c r="R26" s="296" t="str">
        <f t="shared" si="2"/>
        <v/>
      </c>
      <c r="S26" s="296" t="str">
        <f t="shared" si="3"/>
        <v/>
      </c>
      <c r="T26" s="296" t="str">
        <f t="shared" si="4"/>
        <v/>
      </c>
      <c r="U26" s="296" t="str">
        <f t="shared" si="5"/>
        <v/>
      </c>
      <c r="W26" s="296" t="str">
        <f t="shared" si="6"/>
        <v/>
      </c>
      <c r="X26" s="296" t="str">
        <f t="shared" si="7"/>
        <v/>
      </c>
      <c r="Y26" s="296" t="str">
        <f t="shared" si="8"/>
        <v/>
      </c>
      <c r="Z26" s="296" t="str">
        <f t="shared" si="9"/>
        <v/>
      </c>
      <c r="AA26" s="117"/>
    </row>
    <row r="27" spans="2:27" ht="18" customHeight="1" thickBot="1" x14ac:dyDescent="0.25">
      <c r="B27" s="108"/>
      <c r="C27" s="47"/>
      <c r="D27" s="271"/>
      <c r="E27" s="43"/>
      <c r="F27" s="124"/>
      <c r="G27" s="68"/>
      <c r="H27" s="124"/>
      <c r="I27" s="68"/>
      <c r="J27" s="124"/>
      <c r="K27" s="68"/>
      <c r="L27" s="255" t="str">
        <f t="shared" si="0"/>
        <v/>
      </c>
      <c r="M27" s="162"/>
      <c r="N27" s="255" t="str">
        <f t="shared" si="1"/>
        <v/>
      </c>
      <c r="O27" s="171"/>
      <c r="R27" s="296" t="str">
        <f t="shared" si="2"/>
        <v/>
      </c>
      <c r="S27" s="296" t="str">
        <f t="shared" si="3"/>
        <v/>
      </c>
      <c r="T27" s="296" t="str">
        <f t="shared" si="4"/>
        <v/>
      </c>
      <c r="U27" s="296" t="str">
        <f t="shared" si="5"/>
        <v/>
      </c>
      <c r="W27" s="296" t="str">
        <f t="shared" si="6"/>
        <v/>
      </c>
      <c r="X27" s="296" t="str">
        <f t="shared" si="7"/>
        <v/>
      </c>
      <c r="Y27" s="296" t="str">
        <f t="shared" si="8"/>
        <v/>
      </c>
      <c r="Z27" s="296" t="str">
        <f t="shared" si="9"/>
        <v/>
      </c>
      <c r="AA27" s="117"/>
    </row>
    <row r="28" spans="2:27" ht="18" customHeight="1" thickBot="1" x14ac:dyDescent="0.25">
      <c r="B28" s="108"/>
      <c r="C28" s="47"/>
      <c r="D28" s="271"/>
      <c r="E28" s="43"/>
      <c r="F28" s="124"/>
      <c r="G28" s="68"/>
      <c r="H28" s="124"/>
      <c r="I28" s="68"/>
      <c r="J28" s="124"/>
      <c r="K28" s="68"/>
      <c r="L28" s="255" t="str">
        <f t="shared" si="0"/>
        <v/>
      </c>
      <c r="M28" s="162"/>
      <c r="N28" s="255" t="str">
        <f t="shared" si="1"/>
        <v/>
      </c>
      <c r="O28" s="171"/>
      <c r="R28" s="296" t="str">
        <f t="shared" si="2"/>
        <v/>
      </c>
      <c r="S28" s="296" t="str">
        <f t="shared" si="3"/>
        <v/>
      </c>
      <c r="T28" s="296" t="str">
        <f t="shared" si="4"/>
        <v/>
      </c>
      <c r="U28" s="296" t="str">
        <f t="shared" si="5"/>
        <v/>
      </c>
      <c r="W28" s="296" t="str">
        <f t="shared" si="6"/>
        <v/>
      </c>
      <c r="X28" s="296" t="str">
        <f t="shared" si="7"/>
        <v/>
      </c>
      <c r="Y28" s="296" t="str">
        <f t="shared" si="8"/>
        <v/>
      </c>
      <c r="Z28" s="296" t="str">
        <f t="shared" si="9"/>
        <v/>
      </c>
      <c r="AA28" s="117"/>
    </row>
    <row r="29" spans="2:27" ht="18" customHeight="1" thickBot="1" x14ac:dyDescent="0.25">
      <c r="B29" s="108"/>
      <c r="C29" s="47"/>
      <c r="D29" s="271"/>
      <c r="E29" s="43"/>
      <c r="F29" s="124"/>
      <c r="G29" s="68"/>
      <c r="H29" s="124"/>
      <c r="I29" s="68"/>
      <c r="J29" s="124"/>
      <c r="K29" s="68"/>
      <c r="L29" s="255" t="str">
        <f t="shared" si="0"/>
        <v/>
      </c>
      <c r="M29" s="162"/>
      <c r="N29" s="255" t="str">
        <f t="shared" si="1"/>
        <v/>
      </c>
      <c r="O29" s="171"/>
      <c r="R29" s="296" t="str">
        <f t="shared" si="2"/>
        <v/>
      </c>
      <c r="S29" s="296" t="str">
        <f t="shared" si="3"/>
        <v/>
      </c>
      <c r="T29" s="296" t="str">
        <f t="shared" si="4"/>
        <v/>
      </c>
      <c r="U29" s="296" t="str">
        <f t="shared" si="5"/>
        <v/>
      </c>
      <c r="W29" s="296" t="str">
        <f t="shared" si="6"/>
        <v/>
      </c>
      <c r="X29" s="296" t="str">
        <f t="shared" si="7"/>
        <v/>
      </c>
      <c r="Y29" s="296" t="str">
        <f t="shared" si="8"/>
        <v/>
      </c>
      <c r="Z29" s="296" t="str">
        <f t="shared" si="9"/>
        <v/>
      </c>
      <c r="AA29" s="117"/>
    </row>
    <row r="30" spans="2:27" ht="18" customHeight="1" thickBot="1" x14ac:dyDescent="0.25">
      <c r="B30" s="108"/>
      <c r="C30" s="47"/>
      <c r="D30" s="271"/>
      <c r="E30" s="43"/>
      <c r="F30" s="124"/>
      <c r="G30" s="68"/>
      <c r="H30" s="124"/>
      <c r="I30" s="68"/>
      <c r="J30" s="124"/>
      <c r="K30" s="68"/>
      <c r="L30" s="255" t="str">
        <f t="shared" si="0"/>
        <v/>
      </c>
      <c r="M30" s="162"/>
      <c r="N30" s="255" t="str">
        <f t="shared" si="1"/>
        <v/>
      </c>
      <c r="O30" s="171"/>
      <c r="R30" s="296" t="str">
        <f t="shared" si="2"/>
        <v/>
      </c>
      <c r="S30" s="296" t="str">
        <f t="shared" si="3"/>
        <v/>
      </c>
      <c r="T30" s="296" t="str">
        <f t="shared" si="4"/>
        <v/>
      </c>
      <c r="U30" s="296" t="str">
        <f t="shared" si="5"/>
        <v/>
      </c>
      <c r="W30" s="296" t="str">
        <f t="shared" si="6"/>
        <v/>
      </c>
      <c r="X30" s="296" t="str">
        <f t="shared" si="7"/>
        <v/>
      </c>
      <c r="Y30" s="296" t="str">
        <f t="shared" si="8"/>
        <v/>
      </c>
      <c r="Z30" s="296" t="str">
        <f t="shared" si="9"/>
        <v/>
      </c>
      <c r="AA30" s="117"/>
    </row>
    <row r="31" spans="2:27" ht="18" customHeight="1" thickBot="1" x14ac:dyDescent="0.25">
      <c r="B31" s="108"/>
      <c r="C31" s="47"/>
      <c r="D31" s="271"/>
      <c r="E31" s="43"/>
      <c r="F31" s="124"/>
      <c r="G31" s="68"/>
      <c r="H31" s="124"/>
      <c r="I31" s="68"/>
      <c r="J31" s="124"/>
      <c r="K31" s="68"/>
      <c r="L31" s="255" t="str">
        <f t="shared" si="0"/>
        <v/>
      </c>
      <c r="M31" s="162"/>
      <c r="N31" s="255" t="str">
        <f t="shared" si="1"/>
        <v/>
      </c>
      <c r="O31" s="171"/>
      <c r="R31" s="296" t="str">
        <f t="shared" si="2"/>
        <v/>
      </c>
      <c r="S31" s="296" t="str">
        <f t="shared" si="3"/>
        <v/>
      </c>
      <c r="T31" s="296" t="str">
        <f t="shared" si="4"/>
        <v/>
      </c>
      <c r="U31" s="296" t="str">
        <f t="shared" si="5"/>
        <v/>
      </c>
      <c r="W31" s="296" t="str">
        <f t="shared" si="6"/>
        <v/>
      </c>
      <c r="X31" s="296" t="str">
        <f t="shared" si="7"/>
        <v/>
      </c>
      <c r="Y31" s="296" t="str">
        <f t="shared" si="8"/>
        <v/>
      </c>
      <c r="Z31" s="296" t="str">
        <f t="shared" si="9"/>
        <v/>
      </c>
      <c r="AA31" s="117"/>
    </row>
    <row r="32" spans="2:27" ht="18" customHeight="1" thickBot="1" x14ac:dyDescent="0.25">
      <c r="B32" s="108"/>
      <c r="C32" s="47"/>
      <c r="D32" s="271"/>
      <c r="E32" s="43"/>
      <c r="F32" s="124"/>
      <c r="G32" s="68"/>
      <c r="H32" s="124"/>
      <c r="I32" s="68"/>
      <c r="J32" s="124"/>
      <c r="K32" s="68"/>
      <c r="L32" s="255" t="str">
        <f t="shared" si="0"/>
        <v/>
      </c>
      <c r="M32" s="162"/>
      <c r="N32" s="255" t="str">
        <f t="shared" si="1"/>
        <v/>
      </c>
      <c r="O32" s="171"/>
      <c r="R32" s="296" t="str">
        <f t="shared" si="2"/>
        <v/>
      </c>
      <c r="S32" s="296" t="str">
        <f t="shared" si="3"/>
        <v/>
      </c>
      <c r="T32" s="296" t="str">
        <f t="shared" si="4"/>
        <v/>
      </c>
      <c r="U32" s="296" t="str">
        <f t="shared" si="5"/>
        <v/>
      </c>
      <c r="W32" s="296" t="str">
        <f t="shared" si="6"/>
        <v/>
      </c>
      <c r="X32" s="296" t="str">
        <f t="shared" si="7"/>
        <v/>
      </c>
      <c r="Y32" s="296" t="str">
        <f t="shared" si="8"/>
        <v/>
      </c>
      <c r="Z32" s="296" t="str">
        <f t="shared" si="9"/>
        <v/>
      </c>
      <c r="AA32" s="117"/>
    </row>
    <row r="33" spans="2:27" ht="18" customHeight="1" thickBot="1" x14ac:dyDescent="0.25">
      <c r="B33" s="108"/>
      <c r="C33" s="47"/>
      <c r="D33" s="271"/>
      <c r="E33" s="43"/>
      <c r="F33" s="124"/>
      <c r="G33" s="68"/>
      <c r="H33" s="124"/>
      <c r="I33" s="68"/>
      <c r="J33" s="124"/>
      <c r="K33" s="68"/>
      <c r="L33" s="255" t="str">
        <f t="shared" si="0"/>
        <v/>
      </c>
      <c r="M33" s="162"/>
      <c r="N33" s="255" t="str">
        <f t="shared" si="1"/>
        <v/>
      </c>
      <c r="O33" s="171"/>
      <c r="R33" s="296" t="str">
        <f t="shared" si="2"/>
        <v/>
      </c>
      <c r="S33" s="296" t="str">
        <f t="shared" si="3"/>
        <v/>
      </c>
      <c r="T33" s="296" t="str">
        <f t="shared" si="4"/>
        <v/>
      </c>
      <c r="U33" s="296" t="str">
        <f t="shared" si="5"/>
        <v/>
      </c>
      <c r="W33" s="296" t="str">
        <f t="shared" si="6"/>
        <v/>
      </c>
      <c r="X33" s="296" t="str">
        <f t="shared" si="7"/>
        <v/>
      </c>
      <c r="Y33" s="296" t="str">
        <f t="shared" si="8"/>
        <v/>
      </c>
      <c r="Z33" s="296" t="str">
        <f t="shared" si="9"/>
        <v/>
      </c>
      <c r="AA33" s="117"/>
    </row>
    <row r="34" spans="2:27" ht="18" customHeight="1" thickBot="1" x14ac:dyDescent="0.25">
      <c r="B34" s="108"/>
      <c r="C34" s="47"/>
      <c r="D34" s="271"/>
      <c r="E34" s="43"/>
      <c r="F34" s="124"/>
      <c r="G34" s="68"/>
      <c r="H34" s="124"/>
      <c r="I34" s="68"/>
      <c r="J34" s="124"/>
      <c r="K34" s="68"/>
      <c r="L34" s="255" t="str">
        <f t="shared" si="0"/>
        <v/>
      </c>
      <c r="M34" s="162"/>
      <c r="N34" s="255" t="str">
        <f t="shared" si="1"/>
        <v/>
      </c>
      <c r="O34" s="171"/>
      <c r="R34" s="296" t="str">
        <f t="shared" si="2"/>
        <v/>
      </c>
      <c r="S34" s="296" t="str">
        <f t="shared" si="3"/>
        <v/>
      </c>
      <c r="T34" s="296" t="str">
        <f t="shared" si="4"/>
        <v/>
      </c>
      <c r="U34" s="296" t="str">
        <f t="shared" si="5"/>
        <v/>
      </c>
      <c r="W34" s="296" t="str">
        <f t="shared" si="6"/>
        <v/>
      </c>
      <c r="X34" s="296" t="str">
        <f t="shared" si="7"/>
        <v/>
      </c>
      <c r="Y34" s="296" t="str">
        <f t="shared" si="8"/>
        <v/>
      </c>
      <c r="Z34" s="296" t="str">
        <f t="shared" si="9"/>
        <v/>
      </c>
      <c r="AA34" s="117"/>
    </row>
    <row r="35" spans="2:27" ht="18" customHeight="1" thickBot="1" x14ac:dyDescent="0.25">
      <c r="B35" s="108"/>
      <c r="C35" s="47"/>
      <c r="D35" s="271"/>
      <c r="E35" s="43"/>
      <c r="F35" s="124"/>
      <c r="G35" s="68"/>
      <c r="H35" s="124"/>
      <c r="I35" s="68"/>
      <c r="J35" s="124"/>
      <c r="K35" s="68"/>
      <c r="L35" s="255" t="str">
        <f t="shared" si="0"/>
        <v/>
      </c>
      <c r="M35" s="162"/>
      <c r="N35" s="255" t="str">
        <f t="shared" si="1"/>
        <v/>
      </c>
      <c r="O35" s="171"/>
      <c r="R35" s="296" t="str">
        <f t="shared" si="2"/>
        <v/>
      </c>
      <c r="S35" s="296" t="str">
        <f t="shared" si="3"/>
        <v/>
      </c>
      <c r="T35" s="296" t="str">
        <f t="shared" si="4"/>
        <v/>
      </c>
      <c r="U35" s="296" t="str">
        <f t="shared" si="5"/>
        <v/>
      </c>
      <c r="W35" s="296" t="str">
        <f t="shared" si="6"/>
        <v/>
      </c>
      <c r="X35" s="296" t="str">
        <f t="shared" si="7"/>
        <v/>
      </c>
      <c r="Y35" s="296" t="str">
        <f t="shared" si="8"/>
        <v/>
      </c>
      <c r="Z35" s="296" t="str">
        <f t="shared" si="9"/>
        <v/>
      </c>
      <c r="AA35" s="117"/>
    </row>
    <row r="36" spans="2:27" ht="18" customHeight="1" thickBot="1" x14ac:dyDescent="0.25">
      <c r="B36" s="108"/>
      <c r="C36" s="47"/>
      <c r="D36" s="271"/>
      <c r="E36" s="43"/>
      <c r="F36" s="124"/>
      <c r="G36" s="68"/>
      <c r="H36" s="124"/>
      <c r="I36" s="68"/>
      <c r="J36" s="124"/>
      <c r="K36" s="68"/>
      <c r="L36" s="255" t="str">
        <f t="shared" si="0"/>
        <v/>
      </c>
      <c r="M36" s="162"/>
      <c r="N36" s="255" t="str">
        <f t="shared" si="1"/>
        <v/>
      </c>
      <c r="O36" s="171"/>
      <c r="R36" s="296" t="str">
        <f t="shared" si="2"/>
        <v/>
      </c>
      <c r="S36" s="296" t="str">
        <f t="shared" si="3"/>
        <v/>
      </c>
      <c r="T36" s="296" t="str">
        <f t="shared" si="4"/>
        <v/>
      </c>
      <c r="U36" s="296" t="str">
        <f t="shared" si="5"/>
        <v/>
      </c>
      <c r="W36" s="296" t="str">
        <f t="shared" si="6"/>
        <v/>
      </c>
      <c r="X36" s="296" t="str">
        <f t="shared" si="7"/>
        <v/>
      </c>
      <c r="Y36" s="296" t="str">
        <f t="shared" si="8"/>
        <v/>
      </c>
      <c r="Z36" s="296" t="str">
        <f t="shared" si="9"/>
        <v/>
      </c>
      <c r="AA36" s="117"/>
    </row>
    <row r="37" spans="2:27" ht="18" customHeight="1" thickBot="1" x14ac:dyDescent="0.25">
      <c r="B37" s="108"/>
      <c r="C37" s="47"/>
      <c r="D37" s="271"/>
      <c r="E37" s="43"/>
      <c r="F37" s="124"/>
      <c r="G37" s="68"/>
      <c r="H37" s="124"/>
      <c r="I37" s="68"/>
      <c r="J37" s="124"/>
      <c r="K37" s="68"/>
      <c r="L37" s="255" t="str">
        <f t="shared" si="0"/>
        <v/>
      </c>
      <c r="M37" s="162"/>
      <c r="N37" s="255" t="str">
        <f t="shared" si="1"/>
        <v/>
      </c>
      <c r="O37" s="171"/>
      <c r="R37" s="296" t="str">
        <f t="shared" si="2"/>
        <v/>
      </c>
      <c r="S37" s="296" t="str">
        <f t="shared" si="3"/>
        <v/>
      </c>
      <c r="T37" s="296" t="str">
        <f t="shared" si="4"/>
        <v/>
      </c>
      <c r="U37" s="296" t="str">
        <f t="shared" si="5"/>
        <v/>
      </c>
      <c r="W37" s="296" t="str">
        <f t="shared" si="6"/>
        <v/>
      </c>
      <c r="X37" s="296" t="str">
        <f t="shared" si="7"/>
        <v/>
      </c>
      <c r="Y37" s="296" t="str">
        <f t="shared" si="8"/>
        <v/>
      </c>
      <c r="Z37" s="296" t="str">
        <f t="shared" si="9"/>
        <v/>
      </c>
      <c r="AA37" s="117"/>
    </row>
    <row r="38" spans="2:27" ht="18" customHeight="1" thickBot="1" x14ac:dyDescent="0.25">
      <c r="B38" s="108"/>
      <c r="C38" s="47"/>
      <c r="D38" s="271"/>
      <c r="E38" s="43"/>
      <c r="F38" s="124"/>
      <c r="G38" s="68"/>
      <c r="H38" s="124"/>
      <c r="I38" s="68"/>
      <c r="J38" s="124"/>
      <c r="K38" s="68"/>
      <c r="L38" s="255" t="str">
        <f t="shared" si="0"/>
        <v/>
      </c>
      <c r="M38" s="162"/>
      <c r="N38" s="255" t="str">
        <f t="shared" si="1"/>
        <v/>
      </c>
      <c r="O38" s="171"/>
      <c r="R38" s="296" t="str">
        <f t="shared" si="2"/>
        <v/>
      </c>
      <c r="S38" s="296" t="str">
        <f t="shared" si="3"/>
        <v/>
      </c>
      <c r="T38" s="296" t="str">
        <f t="shared" si="4"/>
        <v/>
      </c>
      <c r="U38" s="296" t="str">
        <f t="shared" si="5"/>
        <v/>
      </c>
      <c r="W38" s="296" t="str">
        <f t="shared" si="6"/>
        <v/>
      </c>
      <c r="X38" s="296" t="str">
        <f t="shared" si="7"/>
        <v/>
      </c>
      <c r="Y38" s="296" t="str">
        <f t="shared" si="8"/>
        <v/>
      </c>
      <c r="Z38" s="296" t="str">
        <f t="shared" si="9"/>
        <v/>
      </c>
      <c r="AA38" s="117"/>
    </row>
    <row r="39" spans="2:27" ht="18" customHeight="1" thickBot="1" x14ac:dyDescent="0.25">
      <c r="B39" s="108"/>
      <c r="C39" s="47"/>
      <c r="D39" s="271"/>
      <c r="E39" s="43"/>
      <c r="F39" s="124"/>
      <c r="G39" s="68"/>
      <c r="H39" s="124"/>
      <c r="I39" s="68"/>
      <c r="J39" s="124"/>
      <c r="K39" s="68"/>
      <c r="L39" s="255" t="str">
        <f t="shared" si="0"/>
        <v/>
      </c>
      <c r="M39" s="162"/>
      <c r="N39" s="255" t="str">
        <f t="shared" si="1"/>
        <v/>
      </c>
      <c r="O39" s="171"/>
      <c r="R39" s="296" t="str">
        <f t="shared" si="2"/>
        <v/>
      </c>
      <c r="S39" s="296" t="str">
        <f t="shared" si="3"/>
        <v/>
      </c>
      <c r="T39" s="296" t="str">
        <f t="shared" si="4"/>
        <v/>
      </c>
      <c r="U39" s="296" t="str">
        <f t="shared" si="5"/>
        <v/>
      </c>
      <c r="W39" s="296" t="str">
        <f t="shared" si="6"/>
        <v/>
      </c>
      <c r="X39" s="296" t="str">
        <f t="shared" si="7"/>
        <v/>
      </c>
      <c r="Y39" s="296" t="str">
        <f t="shared" si="8"/>
        <v/>
      </c>
      <c r="Z39" s="296" t="str">
        <f t="shared" si="9"/>
        <v/>
      </c>
      <c r="AA39" s="117"/>
    </row>
    <row r="40" spans="2:27" ht="18" customHeight="1" thickBot="1" x14ac:dyDescent="0.25">
      <c r="B40" s="108"/>
      <c r="C40" s="47"/>
      <c r="D40" s="271"/>
      <c r="E40" s="43"/>
      <c r="F40" s="124"/>
      <c r="G40" s="68"/>
      <c r="H40" s="124"/>
      <c r="I40" s="68"/>
      <c r="J40" s="124"/>
      <c r="K40" s="68"/>
      <c r="L40" s="255" t="str">
        <f t="shared" si="0"/>
        <v/>
      </c>
      <c r="M40" s="162"/>
      <c r="N40" s="255" t="str">
        <f t="shared" si="1"/>
        <v/>
      </c>
      <c r="O40" s="171"/>
      <c r="R40" s="296" t="str">
        <f t="shared" si="2"/>
        <v/>
      </c>
      <c r="S40" s="296" t="str">
        <f t="shared" si="3"/>
        <v/>
      </c>
      <c r="T40" s="296" t="str">
        <f t="shared" si="4"/>
        <v/>
      </c>
      <c r="U40" s="296" t="str">
        <f t="shared" si="5"/>
        <v/>
      </c>
      <c r="W40" s="296" t="str">
        <f t="shared" si="6"/>
        <v/>
      </c>
      <c r="X40" s="296" t="str">
        <f t="shared" si="7"/>
        <v/>
      </c>
      <c r="Y40" s="296" t="str">
        <f t="shared" si="8"/>
        <v/>
      </c>
      <c r="Z40" s="296" t="str">
        <f t="shared" si="9"/>
        <v/>
      </c>
      <c r="AA40" s="117"/>
    </row>
    <row r="41" spans="2:27" ht="18" customHeight="1" thickBot="1" x14ac:dyDescent="0.25">
      <c r="B41" s="108"/>
      <c r="C41" s="47"/>
      <c r="D41" s="271"/>
      <c r="E41" s="43"/>
      <c r="F41" s="124"/>
      <c r="G41" s="68"/>
      <c r="H41" s="124"/>
      <c r="I41" s="68"/>
      <c r="J41" s="124"/>
      <c r="K41" s="68"/>
      <c r="L41" s="255" t="str">
        <f t="shared" si="0"/>
        <v/>
      </c>
      <c r="M41" s="162"/>
      <c r="N41" s="255" t="str">
        <f t="shared" si="1"/>
        <v/>
      </c>
      <c r="O41" s="171"/>
      <c r="R41" s="296" t="str">
        <f t="shared" si="2"/>
        <v/>
      </c>
      <c r="S41" s="296" t="str">
        <f t="shared" si="3"/>
        <v/>
      </c>
      <c r="T41" s="296" t="str">
        <f t="shared" si="4"/>
        <v/>
      </c>
      <c r="U41" s="296" t="str">
        <f t="shared" si="5"/>
        <v/>
      </c>
      <c r="W41" s="296" t="str">
        <f t="shared" si="6"/>
        <v/>
      </c>
      <c r="X41" s="296" t="str">
        <f t="shared" si="7"/>
        <v/>
      </c>
      <c r="Y41" s="296" t="str">
        <f t="shared" si="8"/>
        <v/>
      </c>
      <c r="Z41" s="296" t="str">
        <f t="shared" si="9"/>
        <v/>
      </c>
      <c r="AA41" s="117"/>
    </row>
    <row r="42" spans="2:27" ht="18" customHeight="1" thickBot="1" x14ac:dyDescent="0.25">
      <c r="B42" s="108"/>
      <c r="C42" s="47"/>
      <c r="D42" s="271"/>
      <c r="E42" s="43"/>
      <c r="F42" s="124"/>
      <c r="G42" s="68"/>
      <c r="H42" s="124"/>
      <c r="I42" s="68"/>
      <c r="J42" s="124"/>
      <c r="K42" s="68"/>
      <c r="L42" s="255" t="str">
        <f t="shared" si="0"/>
        <v/>
      </c>
      <c r="M42" s="162"/>
      <c r="N42" s="255" t="str">
        <f t="shared" si="1"/>
        <v/>
      </c>
      <c r="O42" s="171"/>
      <c r="R42" s="296" t="str">
        <f t="shared" si="2"/>
        <v/>
      </c>
      <c r="S42" s="296" t="str">
        <f t="shared" si="3"/>
        <v/>
      </c>
      <c r="T42" s="296" t="str">
        <f t="shared" si="4"/>
        <v/>
      </c>
      <c r="U42" s="296" t="str">
        <f t="shared" si="5"/>
        <v/>
      </c>
      <c r="W42" s="296" t="str">
        <f t="shared" si="6"/>
        <v/>
      </c>
      <c r="X42" s="296" t="str">
        <f t="shared" si="7"/>
        <v/>
      </c>
      <c r="Y42" s="296" t="str">
        <f t="shared" si="8"/>
        <v/>
      </c>
      <c r="Z42" s="296" t="str">
        <f t="shared" si="9"/>
        <v/>
      </c>
      <c r="AA42" s="117"/>
    </row>
    <row r="43" spans="2:27" ht="18" customHeight="1" thickBot="1" x14ac:dyDescent="0.25">
      <c r="B43" s="108"/>
      <c r="C43" s="47"/>
      <c r="D43" s="271"/>
      <c r="E43" s="43"/>
      <c r="F43" s="124"/>
      <c r="G43" s="68"/>
      <c r="H43" s="124"/>
      <c r="I43" s="68"/>
      <c r="J43" s="124"/>
      <c r="K43" s="68"/>
      <c r="L43" s="255" t="str">
        <f t="shared" si="0"/>
        <v/>
      </c>
      <c r="M43" s="162"/>
      <c r="N43" s="255" t="str">
        <f t="shared" si="1"/>
        <v/>
      </c>
      <c r="O43" s="171"/>
      <c r="R43" s="296" t="str">
        <f t="shared" si="2"/>
        <v/>
      </c>
      <c r="S43" s="296" t="str">
        <f t="shared" si="3"/>
        <v/>
      </c>
      <c r="T43" s="296" t="str">
        <f t="shared" si="4"/>
        <v/>
      </c>
      <c r="U43" s="296" t="str">
        <f t="shared" si="5"/>
        <v/>
      </c>
      <c r="W43" s="296" t="str">
        <f t="shared" si="6"/>
        <v/>
      </c>
      <c r="X43" s="296" t="str">
        <f t="shared" si="7"/>
        <v/>
      </c>
      <c r="Y43" s="296" t="str">
        <f t="shared" si="8"/>
        <v/>
      </c>
      <c r="Z43" s="296" t="str">
        <f t="shared" si="9"/>
        <v/>
      </c>
      <c r="AA43" s="117"/>
    </row>
    <row r="44" spans="2:27" ht="18" customHeight="1" thickBot="1" x14ac:dyDescent="0.25">
      <c r="B44" s="108"/>
      <c r="C44" s="47"/>
      <c r="D44" s="271"/>
      <c r="E44" s="43"/>
      <c r="F44" s="124"/>
      <c r="G44" s="68"/>
      <c r="H44" s="124"/>
      <c r="I44" s="68"/>
      <c r="J44" s="124"/>
      <c r="K44" s="68"/>
      <c r="L44" s="255" t="str">
        <f t="shared" si="0"/>
        <v/>
      </c>
      <c r="M44" s="162"/>
      <c r="N44" s="255" t="str">
        <f t="shared" si="1"/>
        <v/>
      </c>
      <c r="O44" s="171"/>
      <c r="R44" s="296" t="str">
        <f t="shared" si="2"/>
        <v/>
      </c>
      <c r="S44" s="296" t="str">
        <f t="shared" si="3"/>
        <v/>
      </c>
      <c r="T44" s="296" t="str">
        <f t="shared" si="4"/>
        <v/>
      </c>
      <c r="U44" s="296" t="str">
        <f t="shared" si="5"/>
        <v/>
      </c>
      <c r="W44" s="296" t="str">
        <f t="shared" si="6"/>
        <v/>
      </c>
      <c r="X44" s="296" t="str">
        <f t="shared" si="7"/>
        <v/>
      </c>
      <c r="Y44" s="296" t="str">
        <f t="shared" si="8"/>
        <v/>
      </c>
      <c r="Z44" s="296" t="str">
        <f t="shared" si="9"/>
        <v/>
      </c>
      <c r="AA44" s="117"/>
    </row>
    <row r="45" spans="2:27" ht="18" customHeight="1" thickBot="1" x14ac:dyDescent="0.25">
      <c r="B45" s="108"/>
      <c r="C45" s="47"/>
      <c r="D45" s="271"/>
      <c r="E45" s="43"/>
      <c r="F45" s="124"/>
      <c r="G45" s="68"/>
      <c r="H45" s="124"/>
      <c r="I45" s="68"/>
      <c r="J45" s="124"/>
      <c r="K45" s="68"/>
      <c r="L45" s="255" t="str">
        <f t="shared" si="0"/>
        <v/>
      </c>
      <c r="M45" s="162"/>
      <c r="N45" s="255" t="str">
        <f t="shared" si="1"/>
        <v/>
      </c>
      <c r="O45" s="171"/>
      <c r="R45" s="296" t="str">
        <f t="shared" si="2"/>
        <v/>
      </c>
      <c r="S45" s="296" t="str">
        <f t="shared" si="3"/>
        <v/>
      </c>
      <c r="T45" s="296" t="str">
        <f t="shared" si="4"/>
        <v/>
      </c>
      <c r="U45" s="296" t="str">
        <f t="shared" si="5"/>
        <v/>
      </c>
      <c r="W45" s="296" t="str">
        <f t="shared" si="6"/>
        <v/>
      </c>
      <c r="X45" s="296" t="str">
        <f t="shared" si="7"/>
        <v/>
      </c>
      <c r="Y45" s="296" t="str">
        <f t="shared" si="8"/>
        <v/>
      </c>
      <c r="Z45" s="296" t="str">
        <f t="shared" si="9"/>
        <v/>
      </c>
      <c r="AA45" s="117"/>
    </row>
    <row r="46" spans="2:27" ht="18" customHeight="1" thickBot="1" x14ac:dyDescent="0.25">
      <c r="B46" s="108"/>
      <c r="C46" s="47"/>
      <c r="D46" s="271"/>
      <c r="E46" s="43"/>
      <c r="F46" s="124"/>
      <c r="G46" s="68"/>
      <c r="H46" s="124"/>
      <c r="I46" s="68"/>
      <c r="J46" s="124"/>
      <c r="K46" s="68"/>
      <c r="L46" s="255" t="str">
        <f t="shared" si="0"/>
        <v/>
      </c>
      <c r="M46" s="162"/>
      <c r="N46" s="255" t="str">
        <f t="shared" si="1"/>
        <v/>
      </c>
      <c r="O46" s="171"/>
      <c r="R46" s="296" t="str">
        <f t="shared" si="2"/>
        <v/>
      </c>
      <c r="S46" s="296" t="str">
        <f t="shared" si="3"/>
        <v/>
      </c>
      <c r="T46" s="296" t="str">
        <f t="shared" si="4"/>
        <v/>
      </c>
      <c r="U46" s="296" t="str">
        <f t="shared" si="5"/>
        <v/>
      </c>
      <c r="W46" s="296" t="str">
        <f t="shared" si="6"/>
        <v/>
      </c>
      <c r="X46" s="296" t="str">
        <f t="shared" si="7"/>
        <v/>
      </c>
      <c r="Y46" s="296" t="str">
        <f t="shared" si="8"/>
        <v/>
      </c>
      <c r="Z46" s="296" t="str">
        <f t="shared" si="9"/>
        <v/>
      </c>
      <c r="AA46" s="117"/>
    </row>
    <row r="47" spans="2:27" ht="18" customHeight="1" thickBot="1" x14ac:dyDescent="0.25">
      <c r="B47" s="108"/>
      <c r="C47" s="47"/>
      <c r="D47" s="271"/>
      <c r="E47" s="43"/>
      <c r="F47" s="124"/>
      <c r="G47" s="68"/>
      <c r="H47" s="124"/>
      <c r="I47" s="68"/>
      <c r="J47" s="124"/>
      <c r="K47" s="68"/>
      <c r="L47" s="255" t="str">
        <f t="shared" si="0"/>
        <v/>
      </c>
      <c r="M47" s="162"/>
      <c r="N47" s="255" t="str">
        <f t="shared" si="1"/>
        <v/>
      </c>
      <c r="O47" s="171"/>
      <c r="R47" s="296" t="str">
        <f t="shared" si="2"/>
        <v/>
      </c>
      <c r="S47" s="296" t="str">
        <f t="shared" si="3"/>
        <v/>
      </c>
      <c r="T47" s="296" t="str">
        <f t="shared" si="4"/>
        <v/>
      </c>
      <c r="U47" s="296" t="str">
        <f t="shared" si="5"/>
        <v/>
      </c>
      <c r="W47" s="296" t="str">
        <f t="shared" si="6"/>
        <v/>
      </c>
      <c r="X47" s="296" t="str">
        <f t="shared" si="7"/>
        <v/>
      </c>
      <c r="Y47" s="296" t="str">
        <f t="shared" si="8"/>
        <v/>
      </c>
      <c r="Z47" s="296" t="str">
        <f t="shared" si="9"/>
        <v/>
      </c>
      <c r="AA47" s="117"/>
    </row>
    <row r="48" spans="2:27" ht="18" customHeight="1" thickBot="1" x14ac:dyDescent="0.25">
      <c r="B48" s="108"/>
      <c r="C48" s="47"/>
      <c r="D48" s="271"/>
      <c r="E48" s="43"/>
      <c r="F48" s="124"/>
      <c r="G48" s="68"/>
      <c r="H48" s="124"/>
      <c r="I48" s="68"/>
      <c r="J48" s="124"/>
      <c r="K48" s="68"/>
      <c r="L48" s="255" t="str">
        <f t="shared" si="0"/>
        <v/>
      </c>
      <c r="M48" s="162"/>
      <c r="N48" s="255" t="str">
        <f t="shared" si="1"/>
        <v/>
      </c>
      <c r="O48" s="171"/>
      <c r="R48" s="296" t="str">
        <f t="shared" si="2"/>
        <v/>
      </c>
      <c r="S48" s="296" t="str">
        <f t="shared" si="3"/>
        <v/>
      </c>
      <c r="T48" s="296" t="str">
        <f t="shared" si="4"/>
        <v/>
      </c>
      <c r="U48" s="296" t="str">
        <f t="shared" si="5"/>
        <v/>
      </c>
      <c r="W48" s="296" t="str">
        <f t="shared" si="6"/>
        <v/>
      </c>
      <c r="X48" s="296" t="str">
        <f t="shared" si="7"/>
        <v/>
      </c>
      <c r="Y48" s="296" t="str">
        <f t="shared" si="8"/>
        <v/>
      </c>
      <c r="Z48" s="296" t="str">
        <f t="shared" si="9"/>
        <v/>
      </c>
      <c r="AA48" s="117"/>
    </row>
    <row r="49" spans="2:27" ht="18" customHeight="1" thickBot="1" x14ac:dyDescent="0.25">
      <c r="B49" s="108"/>
      <c r="C49" s="47"/>
      <c r="D49" s="271"/>
      <c r="E49" s="43"/>
      <c r="F49" s="124"/>
      <c r="G49" s="68"/>
      <c r="H49" s="124"/>
      <c r="I49" s="68"/>
      <c r="J49" s="124"/>
      <c r="K49" s="68"/>
      <c r="L49" s="255" t="str">
        <f t="shared" si="0"/>
        <v/>
      </c>
      <c r="M49" s="162"/>
      <c r="N49" s="255" t="str">
        <f t="shared" si="1"/>
        <v/>
      </c>
      <c r="O49" s="171"/>
      <c r="R49" s="296" t="str">
        <f t="shared" si="2"/>
        <v/>
      </c>
      <c r="S49" s="296" t="str">
        <f t="shared" si="3"/>
        <v/>
      </c>
      <c r="T49" s="296" t="str">
        <f t="shared" si="4"/>
        <v/>
      </c>
      <c r="U49" s="296" t="str">
        <f t="shared" si="5"/>
        <v/>
      </c>
      <c r="W49" s="296" t="str">
        <f t="shared" si="6"/>
        <v/>
      </c>
      <c r="X49" s="296" t="str">
        <f t="shared" si="7"/>
        <v/>
      </c>
      <c r="Y49" s="296" t="str">
        <f t="shared" si="8"/>
        <v/>
      </c>
      <c r="Z49" s="296" t="str">
        <f t="shared" si="9"/>
        <v/>
      </c>
      <c r="AA49" s="117"/>
    </row>
    <row r="50" spans="2:27" ht="18" customHeight="1" thickBot="1" x14ac:dyDescent="0.25">
      <c r="B50" s="108"/>
      <c r="C50" s="47"/>
      <c r="D50" s="271"/>
      <c r="E50" s="43"/>
      <c r="F50" s="124"/>
      <c r="G50" s="68"/>
      <c r="H50" s="124"/>
      <c r="I50" s="68"/>
      <c r="J50" s="124"/>
      <c r="K50" s="68"/>
      <c r="L50" s="255" t="str">
        <f t="shared" si="0"/>
        <v/>
      </c>
      <c r="M50" s="162"/>
      <c r="N50" s="255" t="str">
        <f t="shared" si="1"/>
        <v/>
      </c>
      <c r="O50" s="171"/>
      <c r="R50" s="296" t="str">
        <f t="shared" si="2"/>
        <v/>
      </c>
      <c r="S50" s="296" t="str">
        <f t="shared" si="3"/>
        <v/>
      </c>
      <c r="T50" s="296" t="str">
        <f t="shared" si="4"/>
        <v/>
      </c>
      <c r="U50" s="296" t="str">
        <f t="shared" si="5"/>
        <v/>
      </c>
      <c r="W50" s="296" t="str">
        <f t="shared" si="6"/>
        <v/>
      </c>
      <c r="X50" s="296" t="str">
        <f t="shared" si="7"/>
        <v/>
      </c>
      <c r="Y50" s="296" t="str">
        <f t="shared" si="8"/>
        <v/>
      </c>
      <c r="Z50" s="296" t="str">
        <f t="shared" si="9"/>
        <v/>
      </c>
      <c r="AA50" s="117"/>
    </row>
    <row r="51" spans="2:27" ht="18" customHeight="1" thickBot="1" x14ac:dyDescent="0.25">
      <c r="B51" s="108"/>
      <c r="C51" s="47"/>
      <c r="D51" s="271"/>
      <c r="E51" s="43"/>
      <c r="F51" s="124"/>
      <c r="G51" s="68"/>
      <c r="H51" s="124"/>
      <c r="I51" s="68"/>
      <c r="J51" s="124"/>
      <c r="K51" s="68"/>
      <c r="L51" s="255" t="str">
        <f t="shared" si="0"/>
        <v/>
      </c>
      <c r="M51" s="162"/>
      <c r="N51" s="255" t="str">
        <f t="shared" si="1"/>
        <v/>
      </c>
      <c r="O51" s="171"/>
      <c r="R51" s="296" t="str">
        <f t="shared" si="2"/>
        <v/>
      </c>
      <c r="S51" s="296" t="str">
        <f t="shared" si="3"/>
        <v/>
      </c>
      <c r="T51" s="296" t="str">
        <f t="shared" si="4"/>
        <v/>
      </c>
      <c r="U51" s="296" t="str">
        <f t="shared" si="5"/>
        <v/>
      </c>
      <c r="W51" s="296" t="str">
        <f t="shared" si="6"/>
        <v/>
      </c>
      <c r="X51" s="296" t="str">
        <f t="shared" si="7"/>
        <v/>
      </c>
      <c r="Y51" s="296" t="str">
        <f t="shared" si="8"/>
        <v/>
      </c>
      <c r="Z51" s="296" t="str">
        <f t="shared" si="9"/>
        <v/>
      </c>
      <c r="AA51" s="117"/>
    </row>
    <row r="52" spans="2:27" ht="18" customHeight="1" thickBot="1" x14ac:dyDescent="0.25">
      <c r="B52" s="108"/>
      <c r="C52" s="47"/>
      <c r="D52" s="271"/>
      <c r="E52" s="43"/>
      <c r="F52" s="124"/>
      <c r="G52" s="68"/>
      <c r="H52" s="124"/>
      <c r="I52" s="68"/>
      <c r="J52" s="124"/>
      <c r="K52" s="68"/>
      <c r="L52" s="255" t="str">
        <f t="shared" si="0"/>
        <v/>
      </c>
      <c r="M52" s="162"/>
      <c r="N52" s="255" t="str">
        <f t="shared" si="1"/>
        <v/>
      </c>
      <c r="O52" s="171"/>
      <c r="R52" s="296" t="str">
        <f t="shared" si="2"/>
        <v/>
      </c>
      <c r="S52" s="296" t="str">
        <f t="shared" si="3"/>
        <v/>
      </c>
      <c r="T52" s="296" t="str">
        <f t="shared" si="4"/>
        <v/>
      </c>
      <c r="U52" s="296" t="str">
        <f t="shared" si="5"/>
        <v/>
      </c>
      <c r="W52" s="296" t="str">
        <f t="shared" si="6"/>
        <v/>
      </c>
      <c r="X52" s="296" t="str">
        <f t="shared" si="7"/>
        <v/>
      </c>
      <c r="Y52" s="296" t="str">
        <f t="shared" si="8"/>
        <v/>
      </c>
      <c r="Z52" s="296" t="str">
        <f t="shared" si="9"/>
        <v/>
      </c>
      <c r="AA52" s="117"/>
    </row>
    <row r="53" spans="2:27" ht="18" customHeight="1" thickBot="1" x14ac:dyDescent="0.25">
      <c r="B53" s="108"/>
      <c r="C53" s="47"/>
      <c r="D53" s="271"/>
      <c r="E53" s="43"/>
      <c r="F53" s="124"/>
      <c r="G53" s="68"/>
      <c r="H53" s="124"/>
      <c r="I53" s="68"/>
      <c r="J53" s="124"/>
      <c r="K53" s="68"/>
      <c r="L53" s="255" t="str">
        <f t="shared" si="0"/>
        <v/>
      </c>
      <c r="M53" s="162"/>
      <c r="N53" s="255" t="str">
        <f t="shared" si="1"/>
        <v/>
      </c>
      <c r="O53" s="171"/>
      <c r="R53" s="296" t="str">
        <f t="shared" si="2"/>
        <v/>
      </c>
      <c r="S53" s="296" t="str">
        <f t="shared" si="3"/>
        <v/>
      </c>
      <c r="T53" s="296" t="str">
        <f t="shared" si="4"/>
        <v/>
      </c>
      <c r="U53" s="296" t="str">
        <f t="shared" si="5"/>
        <v/>
      </c>
      <c r="W53" s="296" t="str">
        <f t="shared" si="6"/>
        <v/>
      </c>
      <c r="X53" s="296" t="str">
        <f t="shared" si="7"/>
        <v/>
      </c>
      <c r="Y53" s="296" t="str">
        <f t="shared" si="8"/>
        <v/>
      </c>
      <c r="Z53" s="296" t="str">
        <f t="shared" si="9"/>
        <v/>
      </c>
      <c r="AA53" s="117"/>
    </row>
    <row r="54" spans="2:27" ht="18" customHeight="1" thickBot="1" x14ac:dyDescent="0.25">
      <c r="B54" s="108"/>
      <c r="C54" s="47"/>
      <c r="D54" s="271"/>
      <c r="E54" s="43"/>
      <c r="F54" s="124"/>
      <c r="G54" s="68"/>
      <c r="H54" s="124"/>
      <c r="I54" s="68"/>
      <c r="J54" s="124"/>
      <c r="K54" s="68"/>
      <c r="L54" s="255" t="str">
        <f t="shared" si="0"/>
        <v/>
      </c>
      <c r="M54" s="162"/>
      <c r="N54" s="255" t="str">
        <f t="shared" si="1"/>
        <v/>
      </c>
      <c r="O54" s="171"/>
      <c r="R54" s="296" t="str">
        <f t="shared" si="2"/>
        <v/>
      </c>
      <c r="S54" s="296" t="str">
        <f t="shared" si="3"/>
        <v/>
      </c>
      <c r="T54" s="296" t="str">
        <f t="shared" si="4"/>
        <v/>
      </c>
      <c r="U54" s="296" t="str">
        <f t="shared" si="5"/>
        <v/>
      </c>
      <c r="W54" s="296" t="str">
        <f t="shared" si="6"/>
        <v/>
      </c>
      <c r="X54" s="296" t="str">
        <f t="shared" si="7"/>
        <v/>
      </c>
      <c r="Y54" s="296" t="str">
        <f t="shared" si="8"/>
        <v/>
      </c>
      <c r="Z54" s="296" t="str">
        <f t="shared" si="9"/>
        <v/>
      </c>
      <c r="AA54" s="117"/>
    </row>
    <row r="55" spans="2:27" ht="18" customHeight="1" thickBot="1" x14ac:dyDescent="0.25">
      <c r="B55" s="108"/>
      <c r="C55" s="47"/>
      <c r="D55" s="271"/>
      <c r="E55" s="43"/>
      <c r="F55" s="124"/>
      <c r="G55" s="68"/>
      <c r="H55" s="124"/>
      <c r="I55" s="68"/>
      <c r="J55" s="124"/>
      <c r="K55" s="68"/>
      <c r="L55" s="255" t="str">
        <f t="shared" si="0"/>
        <v/>
      </c>
      <c r="M55" s="162"/>
      <c r="N55" s="255" t="str">
        <f t="shared" si="1"/>
        <v/>
      </c>
      <c r="O55" s="171"/>
      <c r="R55" s="296" t="str">
        <f t="shared" si="2"/>
        <v/>
      </c>
      <c r="S55" s="296" t="str">
        <f t="shared" si="3"/>
        <v/>
      </c>
      <c r="T55" s="296" t="str">
        <f t="shared" si="4"/>
        <v/>
      </c>
      <c r="U55" s="296" t="str">
        <f t="shared" si="5"/>
        <v/>
      </c>
      <c r="W55" s="296" t="str">
        <f t="shared" si="6"/>
        <v/>
      </c>
      <c r="X55" s="296" t="str">
        <f t="shared" si="7"/>
        <v/>
      </c>
      <c r="Y55" s="296" t="str">
        <f t="shared" si="8"/>
        <v/>
      </c>
      <c r="Z55" s="296" t="str">
        <f t="shared" si="9"/>
        <v/>
      </c>
      <c r="AA55" s="117"/>
    </row>
    <row r="56" spans="2:27" ht="18" customHeight="1" thickBot="1" x14ac:dyDescent="0.25">
      <c r="B56" s="108"/>
      <c r="C56" s="47"/>
      <c r="D56" s="271"/>
      <c r="E56" s="43"/>
      <c r="F56" s="124"/>
      <c r="G56" s="68"/>
      <c r="H56" s="124"/>
      <c r="I56" s="68"/>
      <c r="J56" s="124"/>
      <c r="K56" s="68"/>
      <c r="L56" s="255" t="str">
        <f t="shared" si="0"/>
        <v/>
      </c>
      <c r="M56" s="162"/>
      <c r="N56" s="255" t="str">
        <f t="shared" si="1"/>
        <v/>
      </c>
      <c r="O56" s="171"/>
      <c r="R56" s="296" t="str">
        <f t="shared" si="2"/>
        <v/>
      </c>
      <c r="S56" s="296" t="str">
        <f t="shared" si="3"/>
        <v/>
      </c>
      <c r="T56" s="296" t="str">
        <f t="shared" si="4"/>
        <v/>
      </c>
      <c r="U56" s="296" t="str">
        <f t="shared" si="5"/>
        <v/>
      </c>
      <c r="W56" s="296" t="str">
        <f t="shared" si="6"/>
        <v/>
      </c>
      <c r="X56" s="296" t="str">
        <f t="shared" si="7"/>
        <v/>
      </c>
      <c r="Y56" s="296" t="str">
        <f t="shared" si="8"/>
        <v/>
      </c>
      <c r="Z56" s="296" t="str">
        <f t="shared" si="9"/>
        <v/>
      </c>
      <c r="AA56" s="117"/>
    </row>
    <row r="57" spans="2:27" ht="18" customHeight="1" thickBot="1" x14ac:dyDescent="0.25">
      <c r="B57" s="108"/>
      <c r="C57" s="47"/>
      <c r="D57" s="271"/>
      <c r="E57" s="43"/>
      <c r="F57" s="124"/>
      <c r="G57" s="68"/>
      <c r="H57" s="124"/>
      <c r="I57" s="68"/>
      <c r="J57" s="124"/>
      <c r="K57" s="68"/>
      <c r="L57" s="255" t="str">
        <f t="shared" si="0"/>
        <v/>
      </c>
      <c r="M57" s="162"/>
      <c r="N57" s="255" t="str">
        <f t="shared" si="1"/>
        <v/>
      </c>
      <c r="O57" s="171"/>
      <c r="R57" s="296" t="str">
        <f t="shared" si="2"/>
        <v/>
      </c>
      <c r="S57" s="296" t="str">
        <f t="shared" si="3"/>
        <v/>
      </c>
      <c r="T57" s="296" t="str">
        <f t="shared" si="4"/>
        <v/>
      </c>
      <c r="U57" s="296" t="str">
        <f t="shared" si="5"/>
        <v/>
      </c>
      <c r="W57" s="296" t="str">
        <f t="shared" si="6"/>
        <v/>
      </c>
      <c r="X57" s="296" t="str">
        <f t="shared" si="7"/>
        <v/>
      </c>
      <c r="Y57" s="296" t="str">
        <f t="shared" si="8"/>
        <v/>
      </c>
      <c r="Z57" s="296" t="str">
        <f t="shared" si="9"/>
        <v/>
      </c>
      <c r="AA57" s="117"/>
    </row>
    <row r="58" spans="2:27" ht="18" customHeight="1" thickBot="1" x14ac:dyDescent="0.25">
      <c r="B58" s="108"/>
      <c r="C58" s="47"/>
      <c r="D58" s="271"/>
      <c r="E58" s="43"/>
      <c r="F58" s="124"/>
      <c r="G58" s="68"/>
      <c r="H58" s="124"/>
      <c r="I58" s="68"/>
      <c r="J58" s="124"/>
      <c r="K58" s="68"/>
      <c r="L58" s="255" t="str">
        <f t="shared" si="0"/>
        <v/>
      </c>
      <c r="M58" s="162"/>
      <c r="N58" s="255" t="str">
        <f t="shared" si="1"/>
        <v/>
      </c>
      <c r="O58" s="171"/>
      <c r="R58" s="296" t="str">
        <f t="shared" si="2"/>
        <v/>
      </c>
      <c r="S58" s="296" t="str">
        <f t="shared" si="3"/>
        <v/>
      </c>
      <c r="T58" s="296" t="str">
        <f t="shared" si="4"/>
        <v/>
      </c>
      <c r="U58" s="296" t="str">
        <f t="shared" si="5"/>
        <v/>
      </c>
      <c r="W58" s="296" t="str">
        <f t="shared" si="6"/>
        <v/>
      </c>
      <c r="X58" s="296" t="str">
        <f t="shared" si="7"/>
        <v/>
      </c>
      <c r="Y58" s="296" t="str">
        <f t="shared" si="8"/>
        <v/>
      </c>
      <c r="Z58" s="296" t="str">
        <f t="shared" si="9"/>
        <v/>
      </c>
      <c r="AA58" s="117"/>
    </row>
    <row r="59" spans="2:27" ht="18" customHeight="1" thickBot="1" x14ac:dyDescent="0.25">
      <c r="B59" s="108"/>
      <c r="C59" s="47"/>
      <c r="D59" s="271"/>
      <c r="E59" s="43"/>
      <c r="F59" s="124"/>
      <c r="G59" s="68"/>
      <c r="H59" s="124"/>
      <c r="I59" s="68"/>
      <c r="J59" s="124"/>
      <c r="K59" s="68"/>
      <c r="L59" s="255" t="str">
        <f t="shared" si="0"/>
        <v/>
      </c>
      <c r="M59" s="162"/>
      <c r="N59" s="255" t="str">
        <f t="shared" si="1"/>
        <v/>
      </c>
      <c r="O59" s="171"/>
      <c r="R59" s="296" t="str">
        <f t="shared" si="2"/>
        <v/>
      </c>
      <c r="S59" s="296" t="str">
        <f t="shared" si="3"/>
        <v/>
      </c>
      <c r="T59" s="296" t="str">
        <f t="shared" si="4"/>
        <v/>
      </c>
      <c r="U59" s="296" t="str">
        <f t="shared" si="5"/>
        <v/>
      </c>
      <c r="W59" s="296" t="str">
        <f t="shared" si="6"/>
        <v/>
      </c>
      <c r="X59" s="296" t="str">
        <f t="shared" si="7"/>
        <v/>
      </c>
      <c r="Y59" s="296" t="str">
        <f t="shared" si="8"/>
        <v/>
      </c>
      <c r="Z59" s="296" t="str">
        <f t="shared" si="9"/>
        <v/>
      </c>
      <c r="AA59" s="117"/>
    </row>
    <row r="60" spans="2:27" ht="18" customHeight="1" thickBot="1" x14ac:dyDescent="0.25">
      <c r="B60" s="108"/>
      <c r="C60" s="47"/>
      <c r="D60" s="271"/>
      <c r="E60" s="43"/>
      <c r="F60" s="124"/>
      <c r="G60" s="68"/>
      <c r="H60" s="124"/>
      <c r="I60" s="68"/>
      <c r="J60" s="124"/>
      <c r="K60" s="68"/>
      <c r="L60" s="255" t="str">
        <f t="shared" si="0"/>
        <v/>
      </c>
      <c r="M60" s="162"/>
      <c r="N60" s="255" t="str">
        <f t="shared" si="1"/>
        <v/>
      </c>
      <c r="O60" s="171"/>
      <c r="R60" s="296" t="str">
        <f t="shared" si="2"/>
        <v/>
      </c>
      <c r="S60" s="296" t="str">
        <f t="shared" si="3"/>
        <v/>
      </c>
      <c r="T60" s="296" t="str">
        <f t="shared" si="4"/>
        <v/>
      </c>
      <c r="U60" s="296" t="str">
        <f t="shared" si="5"/>
        <v/>
      </c>
      <c r="W60" s="296" t="str">
        <f t="shared" si="6"/>
        <v/>
      </c>
      <c r="X60" s="296" t="str">
        <f t="shared" si="7"/>
        <v/>
      </c>
      <c r="Y60" s="296" t="str">
        <f t="shared" si="8"/>
        <v/>
      </c>
      <c r="Z60" s="296" t="str">
        <f t="shared" si="9"/>
        <v/>
      </c>
      <c r="AA60" s="117"/>
    </row>
    <row r="61" spans="2:27" ht="18" customHeight="1" thickBot="1" x14ac:dyDescent="0.25">
      <c r="B61" s="108"/>
      <c r="C61" s="47"/>
      <c r="D61" s="271"/>
      <c r="E61" s="43"/>
      <c r="F61" s="124"/>
      <c r="G61" s="68"/>
      <c r="H61" s="124"/>
      <c r="I61" s="68"/>
      <c r="J61" s="124"/>
      <c r="K61" s="68"/>
      <c r="L61" s="255" t="str">
        <f t="shared" si="0"/>
        <v/>
      </c>
      <c r="M61" s="162"/>
      <c r="N61" s="255" t="str">
        <f t="shared" si="1"/>
        <v/>
      </c>
      <c r="O61" s="171"/>
      <c r="R61" s="296" t="str">
        <f t="shared" si="2"/>
        <v/>
      </c>
      <c r="S61" s="296" t="str">
        <f t="shared" si="3"/>
        <v/>
      </c>
      <c r="T61" s="296" t="str">
        <f t="shared" si="4"/>
        <v/>
      </c>
      <c r="U61" s="296" t="str">
        <f t="shared" si="5"/>
        <v/>
      </c>
      <c r="W61" s="296" t="str">
        <f t="shared" si="6"/>
        <v/>
      </c>
      <c r="X61" s="296" t="str">
        <f t="shared" si="7"/>
        <v/>
      </c>
      <c r="Y61" s="296" t="str">
        <f t="shared" si="8"/>
        <v/>
      </c>
      <c r="Z61" s="296" t="str">
        <f t="shared" si="9"/>
        <v/>
      </c>
      <c r="AA61" s="117"/>
    </row>
    <row r="62" spans="2:27" ht="18" customHeight="1" thickBot="1" x14ac:dyDescent="0.25">
      <c r="B62" s="108"/>
      <c r="C62" s="47"/>
      <c r="D62" s="271"/>
      <c r="E62" s="43"/>
      <c r="F62" s="124"/>
      <c r="G62" s="68"/>
      <c r="H62" s="124"/>
      <c r="I62" s="68"/>
      <c r="J62" s="124"/>
      <c r="K62" s="68"/>
      <c r="L62" s="255" t="str">
        <f t="shared" si="0"/>
        <v/>
      </c>
      <c r="M62" s="162"/>
      <c r="N62" s="255" t="str">
        <f t="shared" si="1"/>
        <v/>
      </c>
      <c r="O62" s="171"/>
      <c r="R62" s="296" t="str">
        <f t="shared" si="2"/>
        <v/>
      </c>
      <c r="S62" s="296" t="str">
        <f t="shared" si="3"/>
        <v/>
      </c>
      <c r="T62" s="296" t="str">
        <f t="shared" si="4"/>
        <v/>
      </c>
      <c r="U62" s="296" t="str">
        <f t="shared" si="5"/>
        <v/>
      </c>
      <c r="W62" s="296" t="str">
        <f t="shared" si="6"/>
        <v/>
      </c>
      <c r="X62" s="296" t="str">
        <f t="shared" si="7"/>
        <v/>
      </c>
      <c r="Y62" s="296" t="str">
        <f t="shared" si="8"/>
        <v/>
      </c>
      <c r="Z62" s="296" t="str">
        <f t="shared" si="9"/>
        <v/>
      </c>
      <c r="AA62" s="117"/>
    </row>
    <row r="63" spans="2:27" ht="18" customHeight="1" thickBot="1" x14ac:dyDescent="0.25">
      <c r="B63" s="108"/>
      <c r="C63" s="47"/>
      <c r="D63" s="271"/>
      <c r="E63" s="43"/>
      <c r="F63" s="124"/>
      <c r="G63" s="68"/>
      <c r="H63" s="124"/>
      <c r="I63" s="68"/>
      <c r="J63" s="124"/>
      <c r="K63" s="68"/>
      <c r="L63" s="255" t="str">
        <f t="shared" si="0"/>
        <v/>
      </c>
      <c r="M63" s="162"/>
      <c r="N63" s="255" t="str">
        <f t="shared" si="1"/>
        <v/>
      </c>
      <c r="O63" s="171"/>
      <c r="R63" s="296" t="str">
        <f t="shared" si="2"/>
        <v/>
      </c>
      <c r="S63" s="296" t="str">
        <f t="shared" si="3"/>
        <v/>
      </c>
      <c r="T63" s="296" t="str">
        <f t="shared" si="4"/>
        <v/>
      </c>
      <c r="U63" s="296" t="str">
        <f t="shared" si="5"/>
        <v/>
      </c>
      <c r="W63" s="296" t="str">
        <f t="shared" si="6"/>
        <v/>
      </c>
      <c r="X63" s="296" t="str">
        <f t="shared" si="7"/>
        <v/>
      </c>
      <c r="Y63" s="296" t="str">
        <f t="shared" si="8"/>
        <v/>
      </c>
      <c r="Z63" s="296" t="str">
        <f t="shared" si="9"/>
        <v/>
      </c>
      <c r="AA63" s="117"/>
    </row>
    <row r="64" spans="2:27" ht="18" customHeight="1" thickBot="1" x14ac:dyDescent="0.25">
      <c r="B64" s="50"/>
      <c r="C64" s="47"/>
      <c r="D64" s="271"/>
      <c r="E64" s="43"/>
      <c r="F64" s="124"/>
      <c r="G64" s="68"/>
      <c r="H64" s="124"/>
      <c r="I64" s="68"/>
      <c r="J64" s="124"/>
      <c r="K64" s="68"/>
      <c r="L64" s="255" t="str">
        <f t="shared" si="0"/>
        <v/>
      </c>
      <c r="M64" s="162"/>
      <c r="N64" s="255" t="str">
        <f t="shared" si="1"/>
        <v/>
      </c>
      <c r="O64" s="171"/>
      <c r="R64" s="296" t="str">
        <f t="shared" si="2"/>
        <v/>
      </c>
      <c r="S64" s="296" t="str">
        <f t="shared" si="3"/>
        <v/>
      </c>
      <c r="T64" s="296" t="str">
        <f t="shared" si="4"/>
        <v/>
      </c>
      <c r="U64" s="296" t="str">
        <f t="shared" si="5"/>
        <v/>
      </c>
      <c r="W64" s="296" t="str">
        <f t="shared" si="6"/>
        <v/>
      </c>
      <c r="X64" s="296" t="str">
        <f t="shared" si="7"/>
        <v/>
      </c>
      <c r="Y64" s="296" t="str">
        <f t="shared" si="8"/>
        <v/>
      </c>
      <c r="Z64" s="296" t="str">
        <f t="shared" si="9"/>
        <v/>
      </c>
      <c r="AA64" s="117"/>
    </row>
    <row r="65" spans="1:58" ht="18" customHeight="1" thickBot="1" x14ac:dyDescent="0.25">
      <c r="B65" s="50"/>
      <c r="C65" s="47"/>
      <c r="D65" s="271"/>
      <c r="E65" s="43"/>
      <c r="F65" s="124"/>
      <c r="G65" s="68"/>
      <c r="H65" s="124"/>
      <c r="I65" s="68"/>
      <c r="J65" s="124"/>
      <c r="K65" s="68"/>
      <c r="L65" s="255" t="str">
        <f t="shared" si="0"/>
        <v/>
      </c>
      <c r="M65" s="162"/>
      <c r="N65" s="255" t="str">
        <f t="shared" si="1"/>
        <v/>
      </c>
      <c r="O65" s="171"/>
      <c r="R65" s="296" t="str">
        <f t="shared" si="2"/>
        <v/>
      </c>
      <c r="S65" s="296" t="str">
        <f t="shared" si="3"/>
        <v/>
      </c>
      <c r="T65" s="296" t="str">
        <f t="shared" si="4"/>
        <v/>
      </c>
      <c r="U65" s="296" t="str">
        <f t="shared" si="5"/>
        <v/>
      </c>
      <c r="W65" s="296" t="str">
        <f t="shared" si="6"/>
        <v/>
      </c>
      <c r="X65" s="296" t="str">
        <f t="shared" si="7"/>
        <v/>
      </c>
      <c r="Y65" s="296" t="str">
        <f t="shared" si="8"/>
        <v/>
      </c>
      <c r="Z65" s="296" t="str">
        <f t="shared" si="9"/>
        <v/>
      </c>
      <c r="AA65" s="117"/>
    </row>
    <row r="66" spans="1:58" ht="18" customHeight="1" thickBot="1" x14ac:dyDescent="0.25">
      <c r="B66" s="50"/>
      <c r="C66" s="47"/>
      <c r="D66" s="163"/>
      <c r="E66" s="163"/>
      <c r="F66" s="163"/>
      <c r="G66" s="68"/>
      <c r="H66" s="125"/>
      <c r="I66" s="68"/>
      <c r="J66" s="162"/>
      <c r="K66" s="68"/>
      <c r="L66" s="162"/>
      <c r="M66" s="162"/>
      <c r="N66" s="162"/>
      <c r="O66" s="171"/>
    </row>
    <row r="67" spans="1:58" s="129" customFormat="1" ht="18.75" customHeight="1" thickBot="1" x14ac:dyDescent="0.25">
      <c r="A67" s="264"/>
      <c r="B67" s="50"/>
      <c r="C67" s="164"/>
      <c r="D67" s="126" t="s">
        <v>59</v>
      </c>
      <c r="E67" s="150"/>
      <c r="F67" s="83"/>
      <c r="G67" s="152"/>
      <c r="H67" s="127" t="str">
        <f>IF(ISERROR(AVERAGE(H16:H65)), "", AVERAGE(H16:H65))</f>
        <v/>
      </c>
      <c r="I67" s="152"/>
      <c r="J67" s="127" t="str">
        <f>IF(ISERROR(AVERAGE(J16:J65)), "", AVERAGE(J16:J65))</f>
        <v/>
      </c>
      <c r="K67" s="68"/>
      <c r="L67" s="80"/>
      <c r="M67" s="162"/>
      <c r="N67" s="80"/>
      <c r="O67" s="171"/>
      <c r="P67" s="264"/>
      <c r="Q67" s="293"/>
      <c r="R67" s="297" t="str">
        <f>IF(ISERROR(AVERAGE(R16:R65)), "", AVERAGE(R16:R65))</f>
        <v/>
      </c>
      <c r="S67" s="297" t="str">
        <f t="shared" ref="S67:Y67" si="10">IF(ISERROR(AVERAGE(S16:S65)), "", AVERAGE(S16:S65))</f>
        <v/>
      </c>
      <c r="T67" s="297" t="str">
        <f t="shared" si="10"/>
        <v/>
      </c>
      <c r="U67" s="297" t="str">
        <f t="shared" si="10"/>
        <v/>
      </c>
      <c r="V67" s="297" t="str">
        <f t="shared" si="10"/>
        <v/>
      </c>
      <c r="W67" s="297" t="str">
        <f t="shared" si="10"/>
        <v/>
      </c>
      <c r="X67" s="297" t="str">
        <f t="shared" si="10"/>
        <v/>
      </c>
      <c r="Y67" s="297" t="str">
        <f t="shared" si="10"/>
        <v/>
      </c>
      <c r="Z67" s="297" t="str">
        <f>IF(ISERROR(AVERAGE(Z16:Z65)), "", AVERAGE(Z16:Z65))</f>
        <v/>
      </c>
      <c r="AA67" s="179"/>
      <c r="AB67" s="179"/>
      <c r="AC67" s="179"/>
      <c r="AD67" s="179"/>
      <c r="AE67" s="179"/>
      <c r="AF67" s="179"/>
    </row>
    <row r="68" spans="1:58" x14ac:dyDescent="0.2">
      <c r="C68" s="47"/>
      <c r="D68" s="48"/>
      <c r="E68" s="48"/>
      <c r="F68" s="48"/>
      <c r="G68" s="48"/>
      <c r="H68" s="48"/>
      <c r="I68" s="48"/>
      <c r="J68" s="48"/>
      <c r="K68" s="48"/>
      <c r="L68" s="48"/>
      <c r="M68" s="48"/>
      <c r="N68" s="48"/>
      <c r="O68" s="49"/>
    </row>
    <row r="69" spans="1:58" ht="12" thickBot="1" x14ac:dyDescent="0.25">
      <c r="C69" s="109"/>
      <c r="D69" s="89"/>
      <c r="E69" s="89"/>
      <c r="F69" s="89"/>
      <c r="G69" s="89"/>
      <c r="H69" s="89"/>
      <c r="I69" s="89"/>
      <c r="J69" s="89"/>
      <c r="K69" s="89"/>
      <c r="L69" s="89"/>
      <c r="M69" s="89"/>
      <c r="N69" s="89"/>
      <c r="O69" s="91"/>
    </row>
    <row r="72" spans="1:58" s="23" customFormat="1" x14ac:dyDescent="0.2">
      <c r="A72" s="51"/>
      <c r="B72" s="51"/>
      <c r="C72" s="51"/>
      <c r="D72" s="51"/>
      <c r="E72" s="51"/>
      <c r="F72" s="51"/>
      <c r="G72" s="51"/>
      <c r="H72" s="51"/>
      <c r="I72" s="51"/>
      <c r="J72" s="51"/>
      <c r="K72" s="51"/>
      <c r="L72" s="51"/>
      <c r="M72" s="51"/>
      <c r="N72" s="51"/>
      <c r="O72" s="48"/>
      <c r="P72" s="51"/>
      <c r="Q72" s="186"/>
      <c r="R72" s="186"/>
      <c r="S72" s="186"/>
      <c r="T72" s="186"/>
      <c r="U72" s="186"/>
      <c r="V72" s="186"/>
      <c r="W72" s="186"/>
      <c r="X72" s="186"/>
      <c r="Y72" s="186"/>
      <c r="Z72" s="186"/>
      <c r="AA72" s="111"/>
      <c r="AB72" s="111"/>
      <c r="AC72" s="111"/>
      <c r="AD72" s="111"/>
      <c r="AE72" s="111"/>
      <c r="AF72" s="111"/>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row>
    <row r="73" spans="1:58" s="23" customFormat="1" x14ac:dyDescent="0.2">
      <c r="A73" s="51"/>
      <c r="B73" s="51"/>
      <c r="C73" s="51"/>
      <c r="D73" s="51"/>
      <c r="E73" s="51"/>
      <c r="F73" s="51"/>
      <c r="G73" s="51"/>
      <c r="H73" s="51"/>
      <c r="I73" s="51"/>
      <c r="J73" s="51"/>
      <c r="K73" s="51"/>
      <c r="L73" s="51"/>
      <c r="M73" s="51"/>
      <c r="N73" s="51"/>
      <c r="O73" s="48"/>
      <c r="P73" s="51"/>
      <c r="Q73" s="186"/>
      <c r="R73" s="186"/>
      <c r="S73" s="186"/>
      <c r="T73" s="186"/>
      <c r="U73" s="186"/>
      <c r="V73" s="186"/>
      <c r="W73" s="186"/>
      <c r="X73" s="186"/>
      <c r="Y73" s="186"/>
      <c r="Z73" s="186"/>
      <c r="AA73" s="111"/>
      <c r="AB73" s="111"/>
      <c r="AC73" s="111"/>
      <c r="AD73" s="111"/>
      <c r="AE73" s="111"/>
      <c r="AF73" s="111"/>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row>
    <row r="74" spans="1:58" s="23" customFormat="1" x14ac:dyDescent="0.2">
      <c r="A74" s="51"/>
      <c r="B74" s="51"/>
      <c r="C74" s="51"/>
      <c r="D74" s="51"/>
      <c r="E74" s="51"/>
      <c r="F74" s="51"/>
      <c r="G74" s="51"/>
      <c r="H74" s="51"/>
      <c r="I74" s="51"/>
      <c r="J74" s="51"/>
      <c r="K74" s="51"/>
      <c r="L74" s="51"/>
      <c r="M74" s="51"/>
      <c r="N74" s="51"/>
      <c r="O74" s="48"/>
      <c r="P74" s="51"/>
      <c r="Q74" s="186"/>
      <c r="R74" s="186"/>
      <c r="S74" s="186"/>
      <c r="T74" s="186"/>
      <c r="U74" s="186"/>
      <c r="V74" s="186"/>
      <c r="W74" s="186"/>
      <c r="X74" s="186"/>
      <c r="Y74" s="186"/>
      <c r="Z74" s="186"/>
      <c r="AA74" s="111"/>
      <c r="AB74" s="111"/>
      <c r="AC74" s="111"/>
      <c r="AD74" s="111"/>
      <c r="AE74" s="111"/>
      <c r="AF74" s="111"/>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row>
    <row r="75" spans="1:58" s="23" customFormat="1" x14ac:dyDescent="0.2">
      <c r="A75" s="51"/>
      <c r="B75" s="51"/>
      <c r="C75" s="51"/>
      <c r="D75" s="51"/>
      <c r="E75" s="51"/>
      <c r="F75" s="51"/>
      <c r="G75" s="51"/>
      <c r="H75" s="51"/>
      <c r="I75" s="51"/>
      <c r="J75" s="51"/>
      <c r="K75" s="51"/>
      <c r="L75" s="51"/>
      <c r="M75" s="51"/>
      <c r="N75" s="51"/>
      <c r="O75" s="48"/>
      <c r="P75" s="51"/>
      <c r="Q75" s="186"/>
      <c r="R75" s="186"/>
      <c r="S75" s="186"/>
      <c r="T75" s="186"/>
      <c r="U75" s="186"/>
      <c r="V75" s="186"/>
      <c r="W75" s="186"/>
      <c r="X75" s="186"/>
      <c r="Y75" s="186"/>
      <c r="Z75" s="186"/>
      <c r="AA75" s="111"/>
      <c r="AB75" s="111"/>
      <c r="AC75" s="111"/>
      <c r="AD75" s="111"/>
      <c r="AE75" s="111"/>
      <c r="AF75" s="111"/>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row>
    <row r="76" spans="1:58" s="23" customFormat="1" x14ac:dyDescent="0.2">
      <c r="A76" s="51"/>
      <c r="B76" s="51"/>
      <c r="C76" s="51"/>
      <c r="D76" s="51"/>
      <c r="E76" s="51"/>
      <c r="F76" s="51"/>
      <c r="G76" s="51"/>
      <c r="H76" s="51"/>
      <c r="I76" s="51"/>
      <c r="J76" s="51"/>
      <c r="K76" s="51"/>
      <c r="L76" s="51"/>
      <c r="M76" s="51"/>
      <c r="N76" s="51"/>
      <c r="O76" s="48"/>
      <c r="P76" s="51"/>
      <c r="Q76" s="186"/>
      <c r="R76" s="186"/>
      <c r="S76" s="186"/>
      <c r="T76" s="186"/>
      <c r="U76" s="186"/>
      <c r="V76" s="186"/>
      <c r="W76" s="186"/>
      <c r="X76" s="186"/>
      <c r="Y76" s="186"/>
      <c r="Z76" s="186"/>
      <c r="AA76" s="111"/>
      <c r="AB76" s="111"/>
      <c r="AC76" s="111"/>
      <c r="AD76" s="111"/>
      <c r="AE76" s="111"/>
      <c r="AF76" s="111"/>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row>
    <row r="77" spans="1:58" s="23" customFormat="1" x14ac:dyDescent="0.2">
      <c r="A77" s="51"/>
      <c r="B77" s="51"/>
      <c r="C77" s="51"/>
      <c r="D77" s="51"/>
      <c r="E77" s="51"/>
      <c r="F77" s="51"/>
      <c r="G77" s="51"/>
      <c r="H77" s="51"/>
      <c r="I77" s="51"/>
      <c r="J77" s="51"/>
      <c r="K77" s="51"/>
      <c r="L77" s="51"/>
      <c r="M77" s="51"/>
      <c r="N77" s="51"/>
      <c r="O77" s="48"/>
      <c r="P77" s="51"/>
      <c r="Q77" s="186"/>
      <c r="R77" s="186"/>
      <c r="S77" s="186"/>
      <c r="T77" s="186"/>
      <c r="U77" s="186"/>
      <c r="V77" s="186"/>
      <c r="W77" s="186"/>
      <c r="X77" s="186"/>
      <c r="Y77" s="186"/>
      <c r="Z77" s="186"/>
      <c r="AA77" s="111"/>
      <c r="AB77" s="111"/>
      <c r="AC77" s="111"/>
      <c r="AD77" s="111"/>
      <c r="AE77" s="111"/>
      <c r="AF77" s="111"/>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row>
  </sheetData>
  <sheetProtection password="CAB7" sheet="1" objects="1" scenarios="1" selectLockedCells="1"/>
  <mergeCells count="6">
    <mergeCell ref="L13:N13"/>
    <mergeCell ref="C2:O2"/>
    <mergeCell ref="D9:O9"/>
    <mergeCell ref="D11:N11"/>
    <mergeCell ref="D8:G8"/>
    <mergeCell ref="D4:N4"/>
  </mergeCells>
  <dataValidations count="4">
    <dataValidation type="whole" showInputMessage="1" showErrorMessage="1" error="Enter a whole number greater than or equal to 0." sqref="H17:H65 J17:J65">
      <formula1>0</formula1>
      <formula2>10000</formula2>
    </dataValidation>
    <dataValidation type="whole" showInputMessage="1" showErrorMessage="1" error="Enter a whole number greater than or equal to 0." prompt="Enter a whole number greater than or equal to 0." sqref="H16 J16">
      <formula1>0</formula1>
      <formula2>10000</formula2>
    </dataValidation>
    <dataValidation type="whole" showInputMessage="1" showErrorMessage="1" error="Enter a quadrant number: 1, 2, 3, or 4.  See Background Section for description of the quadrants." prompt="Enter a quadrant number: 1, 2, 3, or 4.  See Background Section for description of the quadrants." sqref="F16">
      <formula1>1</formula1>
      <formula2>4</formula2>
    </dataValidation>
    <dataValidation type="whole" showInputMessage="1" showErrorMessage="1" error="Enter a quadrant number: 1, 2, 3, or 4.  See Definition Section for description of the quadrants." sqref="F17:F65">
      <formula1>1</formula1>
      <formula2>4</formula2>
    </dataValidation>
  </dataValidations>
  <pageMargins left="0.25" right="0.25" top="0.25" bottom="0.5" header="0.25" footer="0.25"/>
  <pageSetup orientation="portrait" horizontalDpi="4294967295"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N152"/>
  <sheetViews>
    <sheetView showGridLines="0" topLeftCell="A10" zoomScale="90" zoomScaleNormal="90" workbookViewId="0">
      <selection activeCell="V40" sqref="V40"/>
    </sheetView>
  </sheetViews>
  <sheetFormatPr defaultRowHeight="11.25" x14ac:dyDescent="0.2"/>
  <cols>
    <col min="1" max="1" width="1.33203125" style="51" customWidth="1"/>
    <col min="2" max="2" width="27" style="51" customWidth="1"/>
    <col min="3" max="3" width="1.1640625" style="51" customWidth="1"/>
    <col min="4" max="4" width="22.5" style="51" customWidth="1"/>
    <col min="5" max="5" width="1.83203125" style="51" customWidth="1"/>
    <col min="6" max="6" width="16.83203125" style="51" customWidth="1"/>
    <col min="7" max="7" width="1.83203125" style="51" customWidth="1"/>
    <col min="8" max="8" width="12.6640625" style="51" customWidth="1"/>
    <col min="9" max="9" width="1.83203125" style="51" customWidth="1"/>
    <col min="10" max="10" width="13.6640625" style="51" customWidth="1"/>
    <col min="11" max="11" width="1.83203125" style="51" customWidth="1"/>
    <col min="12" max="12" width="10.1640625" style="51" customWidth="1"/>
    <col min="13" max="13" width="1.83203125" style="51" customWidth="1"/>
    <col min="14" max="14" width="14" style="51" customWidth="1"/>
    <col min="15" max="15" width="2.33203125" style="51" customWidth="1"/>
    <col min="16" max="16" width="0.6640625" style="104" customWidth="1"/>
    <col min="17" max="23" width="9.33203125" style="186"/>
    <col min="24" max="24" width="11.6640625" style="186" customWidth="1"/>
    <col min="25" max="26" width="9.33203125" style="104"/>
    <col min="27" max="30" width="9.33203125" style="101"/>
    <col min="31" max="45" width="9.33203125" style="23"/>
    <col min="46" max="16384" width="9.33203125" style="24"/>
  </cols>
  <sheetData>
    <row r="1" spans="1:45" ht="8.25" customHeight="1" x14ac:dyDescent="0.2"/>
    <row r="2" spans="1:45" ht="41.25" customHeight="1" x14ac:dyDescent="0.2">
      <c r="B2" s="196" t="s">
        <v>39</v>
      </c>
      <c r="C2" s="177"/>
      <c r="D2" s="485" t="s">
        <v>110</v>
      </c>
      <c r="E2" s="428"/>
      <c r="F2" s="428"/>
      <c r="G2" s="428"/>
      <c r="H2" s="428"/>
      <c r="I2" s="428"/>
      <c r="J2" s="428"/>
      <c r="K2" s="428"/>
      <c r="L2" s="428"/>
      <c r="M2" s="428"/>
      <c r="N2" s="428"/>
      <c r="O2" s="428"/>
    </row>
    <row r="3" spans="1:45" s="28" customFormat="1" ht="8.25" customHeight="1" thickBot="1" x14ac:dyDescent="0.25">
      <c r="A3" s="25"/>
      <c r="B3" s="25"/>
      <c r="C3" s="141"/>
      <c r="D3" s="26"/>
      <c r="E3" s="26"/>
      <c r="F3" s="26"/>
      <c r="G3" s="26"/>
      <c r="H3" s="26"/>
      <c r="I3" s="26"/>
      <c r="J3" s="26"/>
      <c r="K3" s="26"/>
      <c r="L3" s="26"/>
      <c r="M3" s="26"/>
      <c r="N3" s="26"/>
      <c r="O3" s="26"/>
      <c r="P3" s="102"/>
      <c r="Q3" s="227"/>
      <c r="R3" s="227"/>
      <c r="S3" s="227"/>
      <c r="T3" s="227"/>
      <c r="U3" s="227"/>
      <c r="V3" s="227"/>
      <c r="W3" s="227"/>
      <c r="X3" s="227"/>
      <c r="Y3" s="102"/>
      <c r="Z3" s="104"/>
      <c r="AA3" s="101"/>
      <c r="AB3" s="101"/>
      <c r="AC3" s="101"/>
      <c r="AD3" s="101"/>
      <c r="AE3" s="121"/>
      <c r="AF3" s="121"/>
      <c r="AG3" s="121"/>
      <c r="AH3" s="121"/>
      <c r="AI3" s="121"/>
      <c r="AJ3" s="121"/>
      <c r="AK3" s="121"/>
      <c r="AL3" s="121"/>
      <c r="AM3" s="121"/>
      <c r="AN3" s="121"/>
      <c r="AO3" s="121"/>
      <c r="AP3" s="121"/>
      <c r="AQ3" s="121"/>
      <c r="AR3" s="121"/>
      <c r="AS3" s="121"/>
    </row>
    <row r="4" spans="1:45" s="28" customFormat="1" ht="15" customHeight="1" x14ac:dyDescent="0.2">
      <c r="A4" s="25"/>
      <c r="B4" s="25"/>
      <c r="C4" s="204"/>
      <c r="D4" s="130" t="s">
        <v>112</v>
      </c>
      <c r="E4" s="205"/>
      <c r="F4" s="205"/>
      <c r="G4" s="205"/>
      <c r="H4" s="205"/>
      <c r="I4" s="205"/>
      <c r="J4" s="205"/>
      <c r="K4" s="205"/>
      <c r="L4" s="205"/>
      <c r="M4" s="205"/>
      <c r="N4" s="205"/>
      <c r="O4" s="40"/>
      <c r="P4" s="102"/>
      <c r="Q4" s="227"/>
      <c r="R4" s="227"/>
      <c r="S4" s="227"/>
      <c r="T4" s="227"/>
      <c r="U4" s="227"/>
      <c r="V4" s="227"/>
      <c r="W4" s="227"/>
      <c r="X4" s="227"/>
      <c r="Y4" s="102"/>
      <c r="Z4" s="104"/>
      <c r="AA4" s="101"/>
      <c r="AB4" s="101"/>
      <c r="AC4" s="101"/>
      <c r="AD4" s="101"/>
      <c r="AE4" s="121"/>
      <c r="AF4" s="121"/>
      <c r="AG4" s="121"/>
      <c r="AH4" s="121"/>
      <c r="AI4" s="121"/>
      <c r="AJ4" s="121"/>
      <c r="AK4" s="121"/>
      <c r="AL4" s="121"/>
      <c r="AM4" s="121"/>
      <c r="AN4" s="121"/>
      <c r="AO4" s="121"/>
      <c r="AP4" s="121"/>
      <c r="AQ4" s="121"/>
      <c r="AR4" s="121"/>
      <c r="AS4" s="121"/>
    </row>
    <row r="5" spans="1:45" s="28" customFormat="1" ht="100.5" customHeight="1" x14ac:dyDescent="0.2">
      <c r="A5" s="25"/>
      <c r="B5" s="25"/>
      <c r="C5" s="131"/>
      <c r="D5" s="486" t="s">
        <v>114</v>
      </c>
      <c r="E5" s="487"/>
      <c r="F5" s="487"/>
      <c r="G5" s="487"/>
      <c r="H5" s="487"/>
      <c r="I5" s="487"/>
      <c r="J5" s="487"/>
      <c r="K5" s="487"/>
      <c r="L5" s="487"/>
      <c r="M5" s="487"/>
      <c r="N5" s="487"/>
      <c r="O5" s="41"/>
      <c r="P5" s="102"/>
      <c r="Q5" s="227"/>
      <c r="R5" s="227"/>
      <c r="S5" s="227"/>
      <c r="T5" s="227"/>
      <c r="U5" s="227"/>
      <c r="V5" s="227"/>
      <c r="W5" s="227"/>
      <c r="X5" s="227"/>
      <c r="Y5" s="102"/>
      <c r="Z5" s="104"/>
      <c r="AA5" s="101"/>
      <c r="AB5" s="101"/>
      <c r="AC5" s="101"/>
      <c r="AD5" s="101"/>
      <c r="AE5" s="121"/>
      <c r="AF5" s="121"/>
      <c r="AG5" s="121"/>
      <c r="AH5" s="121"/>
      <c r="AI5" s="121"/>
      <c r="AJ5" s="121"/>
      <c r="AK5" s="121"/>
      <c r="AL5" s="121"/>
      <c r="AM5" s="121"/>
      <c r="AN5" s="121"/>
      <c r="AO5" s="121"/>
      <c r="AP5" s="121"/>
      <c r="AQ5" s="121"/>
      <c r="AR5" s="121"/>
      <c r="AS5" s="121"/>
    </row>
    <row r="6" spans="1:45" s="28" customFormat="1" ht="5.25" customHeight="1" x14ac:dyDescent="0.2">
      <c r="A6" s="25"/>
      <c r="B6" s="25"/>
      <c r="C6" s="131"/>
      <c r="D6" s="191"/>
      <c r="E6" s="247"/>
      <c r="F6" s="247"/>
      <c r="G6" s="247"/>
      <c r="H6" s="247"/>
      <c r="I6" s="247"/>
      <c r="J6" s="247"/>
      <c r="K6" s="247"/>
      <c r="L6" s="247"/>
      <c r="M6" s="247"/>
      <c r="N6" s="247"/>
      <c r="O6" s="41"/>
      <c r="P6" s="102"/>
      <c r="Q6" s="227"/>
      <c r="R6" s="227"/>
      <c r="S6" s="227"/>
      <c r="T6" s="227"/>
      <c r="U6" s="227"/>
      <c r="V6" s="227"/>
      <c r="W6" s="227"/>
      <c r="X6" s="227"/>
      <c r="Y6" s="102"/>
      <c r="Z6" s="104"/>
      <c r="AA6" s="101"/>
      <c r="AB6" s="101"/>
      <c r="AC6" s="101"/>
      <c r="AD6" s="101"/>
      <c r="AE6" s="121"/>
      <c r="AF6" s="121"/>
      <c r="AG6" s="121"/>
      <c r="AH6" s="121"/>
      <c r="AI6" s="121"/>
      <c r="AJ6" s="121"/>
      <c r="AK6" s="121"/>
      <c r="AL6" s="121"/>
      <c r="AM6" s="121"/>
      <c r="AN6" s="121"/>
      <c r="AO6" s="121"/>
      <c r="AP6" s="121"/>
      <c r="AQ6" s="121"/>
      <c r="AR6" s="121"/>
      <c r="AS6" s="121"/>
    </row>
    <row r="7" spans="1:45" s="28" customFormat="1" ht="21" customHeight="1" x14ac:dyDescent="0.2">
      <c r="A7" s="25"/>
      <c r="B7" s="25"/>
      <c r="C7" s="60"/>
      <c r="D7" s="488" t="s">
        <v>115</v>
      </c>
      <c r="E7" s="489"/>
      <c r="F7" s="489"/>
      <c r="G7" s="489"/>
      <c r="H7" s="489"/>
      <c r="I7" s="489"/>
      <c r="J7" s="66"/>
      <c r="K7" s="66"/>
      <c r="L7" s="66"/>
      <c r="M7" s="66"/>
      <c r="N7" s="66"/>
      <c r="O7" s="41"/>
      <c r="P7" s="102"/>
      <c r="Q7" s="227"/>
      <c r="R7" s="227"/>
      <c r="S7" s="227"/>
      <c r="T7" s="227"/>
      <c r="U7" s="227"/>
      <c r="V7" s="227"/>
      <c r="W7" s="227"/>
      <c r="X7" s="227"/>
      <c r="Y7" s="102"/>
      <c r="Z7" s="104"/>
      <c r="AA7" s="101"/>
      <c r="AB7" s="101"/>
      <c r="AC7" s="101"/>
      <c r="AD7" s="101"/>
      <c r="AE7" s="121"/>
      <c r="AF7" s="121"/>
      <c r="AG7" s="121"/>
      <c r="AH7" s="121"/>
      <c r="AI7" s="121"/>
      <c r="AJ7" s="121"/>
      <c r="AK7" s="121"/>
      <c r="AL7" s="121"/>
      <c r="AM7" s="121"/>
      <c r="AN7" s="121"/>
      <c r="AO7" s="121"/>
      <c r="AP7" s="121"/>
      <c r="AQ7" s="121"/>
      <c r="AR7" s="121"/>
      <c r="AS7" s="121"/>
    </row>
    <row r="8" spans="1:45" s="28" customFormat="1" ht="15" customHeight="1" x14ac:dyDescent="0.2">
      <c r="A8" s="25"/>
      <c r="B8" s="25"/>
      <c r="C8" s="60"/>
      <c r="D8" s="489"/>
      <c r="E8" s="489"/>
      <c r="F8" s="489"/>
      <c r="G8" s="489"/>
      <c r="H8" s="489"/>
      <c r="I8" s="489"/>
      <c r="J8" s="66"/>
      <c r="K8" s="66"/>
      <c r="L8" s="66"/>
      <c r="M8" s="66"/>
      <c r="N8" s="66"/>
      <c r="O8" s="41"/>
      <c r="P8" s="102"/>
      <c r="Q8" s="227"/>
      <c r="R8" s="227"/>
      <c r="S8" s="227"/>
      <c r="T8" s="227"/>
      <c r="U8" s="227"/>
      <c r="V8" s="227"/>
      <c r="W8" s="227"/>
      <c r="X8" s="227"/>
      <c r="Y8" s="102"/>
      <c r="Z8" s="104"/>
      <c r="AA8" s="101"/>
      <c r="AB8" s="101"/>
      <c r="AC8" s="101"/>
      <c r="AD8" s="101"/>
      <c r="AE8" s="121"/>
      <c r="AF8" s="121"/>
      <c r="AG8" s="121"/>
      <c r="AH8" s="121"/>
      <c r="AI8" s="121"/>
      <c r="AJ8" s="121"/>
      <c r="AK8" s="121"/>
      <c r="AL8" s="121"/>
      <c r="AM8" s="121"/>
      <c r="AN8" s="121"/>
      <c r="AO8" s="121"/>
      <c r="AP8" s="121"/>
      <c r="AQ8" s="121"/>
      <c r="AR8" s="121"/>
      <c r="AS8" s="121"/>
    </row>
    <row r="9" spans="1:45" s="28" customFormat="1" ht="15" customHeight="1" x14ac:dyDescent="0.2">
      <c r="A9" s="25"/>
      <c r="B9" s="25"/>
      <c r="C9" s="60"/>
      <c r="D9" s="489"/>
      <c r="E9" s="489"/>
      <c r="F9" s="489"/>
      <c r="G9" s="489"/>
      <c r="H9" s="489"/>
      <c r="I9" s="489"/>
      <c r="J9" s="66"/>
      <c r="K9" s="66"/>
      <c r="L9" s="66"/>
      <c r="M9" s="66"/>
      <c r="N9" s="66"/>
      <c r="O9" s="41"/>
      <c r="P9" s="102"/>
      <c r="Q9" s="227"/>
      <c r="R9" s="227"/>
      <c r="S9" s="227"/>
      <c r="T9" s="227"/>
      <c r="U9" s="227"/>
      <c r="V9" s="227"/>
      <c r="W9" s="227"/>
      <c r="X9" s="227"/>
      <c r="Y9" s="102"/>
      <c r="Z9" s="104"/>
      <c r="AA9" s="101"/>
      <c r="AB9" s="101"/>
      <c r="AC9" s="101"/>
      <c r="AD9" s="101"/>
      <c r="AE9" s="121"/>
      <c r="AF9" s="121"/>
      <c r="AG9" s="121"/>
      <c r="AH9" s="121"/>
      <c r="AI9" s="121"/>
      <c r="AJ9" s="121"/>
      <c r="AK9" s="121"/>
      <c r="AL9" s="121"/>
      <c r="AM9" s="121"/>
      <c r="AN9" s="121"/>
      <c r="AO9" s="121"/>
      <c r="AP9" s="121"/>
      <c r="AQ9" s="121"/>
      <c r="AR9" s="121"/>
      <c r="AS9" s="121"/>
    </row>
    <row r="10" spans="1:45" s="28" customFormat="1" ht="15" customHeight="1" x14ac:dyDescent="0.2">
      <c r="A10" s="25"/>
      <c r="B10" s="25"/>
      <c r="C10" s="60"/>
      <c r="D10" s="489"/>
      <c r="E10" s="489"/>
      <c r="F10" s="489"/>
      <c r="G10" s="489"/>
      <c r="H10" s="489"/>
      <c r="I10" s="489"/>
      <c r="J10" s="66"/>
      <c r="K10" s="66"/>
      <c r="L10" s="66"/>
      <c r="M10" s="66"/>
      <c r="N10" s="66"/>
      <c r="O10" s="41"/>
      <c r="P10" s="102"/>
      <c r="Q10" s="227"/>
      <c r="R10" s="227"/>
      <c r="S10" s="227"/>
      <c r="T10" s="227"/>
      <c r="U10" s="227"/>
      <c r="V10" s="227"/>
      <c r="W10" s="227"/>
      <c r="X10" s="227"/>
      <c r="Y10" s="102"/>
      <c r="Z10" s="104"/>
      <c r="AA10" s="101"/>
      <c r="AB10" s="101"/>
      <c r="AC10" s="101"/>
      <c r="AD10" s="101"/>
      <c r="AE10" s="121"/>
      <c r="AF10" s="121"/>
      <c r="AG10" s="121"/>
      <c r="AH10" s="121"/>
      <c r="AI10" s="121"/>
      <c r="AJ10" s="121"/>
      <c r="AK10" s="121"/>
      <c r="AL10" s="121"/>
      <c r="AM10" s="121"/>
      <c r="AN10" s="121"/>
      <c r="AO10" s="121"/>
      <c r="AP10" s="121"/>
      <c r="AQ10" s="121"/>
      <c r="AR10" s="121"/>
      <c r="AS10" s="121"/>
    </row>
    <row r="11" spans="1:45" s="28" customFormat="1" ht="15" customHeight="1" x14ac:dyDescent="0.2">
      <c r="A11" s="25"/>
      <c r="B11" s="25"/>
      <c r="C11" s="60"/>
      <c r="D11" s="489"/>
      <c r="E11" s="489"/>
      <c r="F11" s="489"/>
      <c r="G11" s="489"/>
      <c r="H11" s="489"/>
      <c r="I11" s="489"/>
      <c r="J11" s="66"/>
      <c r="K11" s="66"/>
      <c r="L11" s="66"/>
      <c r="M11" s="66"/>
      <c r="N11" s="66"/>
      <c r="O11" s="41"/>
      <c r="P11" s="102"/>
      <c r="Q11" s="227"/>
      <c r="R11" s="227"/>
      <c r="S11" s="227"/>
      <c r="T11" s="227"/>
      <c r="U11" s="227"/>
      <c r="V11" s="227"/>
      <c r="W11" s="227"/>
      <c r="X11" s="227"/>
      <c r="Y11" s="102"/>
      <c r="Z11" s="104"/>
      <c r="AA11" s="101"/>
      <c r="AB11" s="101"/>
      <c r="AC11" s="101"/>
      <c r="AD11" s="101"/>
      <c r="AE11" s="121"/>
      <c r="AF11" s="121"/>
      <c r="AG11" s="121"/>
      <c r="AH11" s="121"/>
      <c r="AI11" s="121"/>
      <c r="AJ11" s="121"/>
      <c r="AK11" s="121"/>
      <c r="AL11" s="121"/>
      <c r="AM11" s="121"/>
      <c r="AN11" s="121"/>
      <c r="AO11" s="121"/>
      <c r="AP11" s="121"/>
      <c r="AQ11" s="121"/>
      <c r="AR11" s="121"/>
      <c r="AS11" s="121"/>
    </row>
    <row r="12" spans="1:45" s="28" customFormat="1" ht="15" customHeight="1" x14ac:dyDescent="0.2">
      <c r="A12" s="25"/>
      <c r="B12" s="25"/>
      <c r="C12" s="60"/>
      <c r="D12" s="489"/>
      <c r="E12" s="489"/>
      <c r="F12" s="489"/>
      <c r="G12" s="489"/>
      <c r="H12" s="489"/>
      <c r="I12" s="489"/>
      <c r="J12" s="67"/>
      <c r="K12" s="67"/>
      <c r="L12" s="67"/>
      <c r="M12" s="67"/>
      <c r="N12" s="67"/>
      <c r="O12" s="41"/>
      <c r="P12" s="102"/>
      <c r="Q12" s="227"/>
      <c r="R12" s="227"/>
      <c r="S12" s="227"/>
      <c r="T12" s="227"/>
      <c r="U12" s="227"/>
      <c r="V12" s="227"/>
      <c r="W12" s="227"/>
      <c r="X12" s="227"/>
      <c r="Y12" s="102"/>
      <c r="Z12" s="104"/>
      <c r="AA12" s="101"/>
      <c r="AB12" s="101"/>
      <c r="AC12" s="101"/>
      <c r="AD12" s="101"/>
      <c r="AE12" s="121"/>
      <c r="AF12" s="121"/>
      <c r="AG12" s="121"/>
      <c r="AH12" s="121"/>
      <c r="AI12" s="121"/>
      <c r="AJ12" s="121"/>
      <c r="AK12" s="121"/>
      <c r="AL12" s="121"/>
      <c r="AM12" s="121"/>
      <c r="AN12" s="121"/>
      <c r="AO12" s="121"/>
      <c r="AP12" s="121"/>
      <c r="AQ12" s="121"/>
      <c r="AR12" s="121"/>
      <c r="AS12" s="121"/>
    </row>
    <row r="13" spans="1:45" s="28" customFormat="1" ht="27.75" customHeight="1" x14ac:dyDescent="0.2">
      <c r="A13" s="25"/>
      <c r="B13" s="25"/>
      <c r="C13" s="298"/>
      <c r="D13" s="489"/>
      <c r="E13" s="489"/>
      <c r="F13" s="489"/>
      <c r="G13" s="489"/>
      <c r="H13" s="489"/>
      <c r="I13" s="489"/>
      <c r="J13" s="299"/>
      <c r="K13" s="299"/>
      <c r="L13" s="299"/>
      <c r="M13" s="299"/>
      <c r="N13" s="299"/>
      <c r="O13" s="41"/>
      <c r="P13" s="102"/>
      <c r="Q13" s="227"/>
      <c r="R13" s="227"/>
      <c r="S13" s="227"/>
      <c r="T13" s="227"/>
      <c r="U13" s="227"/>
      <c r="V13" s="227"/>
      <c r="W13" s="227"/>
      <c r="X13" s="227"/>
      <c r="Y13" s="102"/>
      <c r="Z13" s="104"/>
      <c r="AA13" s="101"/>
      <c r="AB13" s="101"/>
      <c r="AC13" s="101"/>
      <c r="AD13" s="101"/>
      <c r="AE13" s="121"/>
      <c r="AF13" s="121"/>
      <c r="AG13" s="121"/>
      <c r="AH13" s="121"/>
      <c r="AI13" s="121"/>
      <c r="AJ13" s="121"/>
      <c r="AK13" s="121"/>
      <c r="AL13" s="121"/>
      <c r="AM13" s="121"/>
      <c r="AN13" s="121"/>
      <c r="AO13" s="121"/>
      <c r="AP13" s="121"/>
      <c r="AQ13" s="121"/>
      <c r="AR13" s="121"/>
      <c r="AS13" s="121"/>
    </row>
    <row r="14" spans="1:45" s="28" customFormat="1" ht="15" customHeight="1" x14ac:dyDescent="0.2">
      <c r="A14" s="25"/>
      <c r="B14" s="25"/>
      <c r="C14" s="176"/>
      <c r="D14" s="489"/>
      <c r="E14" s="489"/>
      <c r="F14" s="489"/>
      <c r="G14" s="489"/>
      <c r="H14" s="489"/>
      <c r="I14" s="489"/>
      <c r="J14" s="67"/>
      <c r="K14" s="67"/>
      <c r="L14" s="67"/>
      <c r="M14" s="67"/>
      <c r="N14" s="67"/>
      <c r="O14" s="41"/>
      <c r="P14" s="102"/>
      <c r="Q14" s="227"/>
      <c r="R14" s="227"/>
      <c r="S14" s="227"/>
      <c r="T14" s="227"/>
      <c r="U14" s="227"/>
      <c r="V14" s="227"/>
      <c r="W14" s="227"/>
      <c r="X14" s="227"/>
      <c r="Y14" s="102"/>
      <c r="Z14" s="104"/>
      <c r="AA14" s="101"/>
      <c r="AB14" s="101"/>
      <c r="AC14" s="101"/>
      <c r="AD14" s="101"/>
      <c r="AE14" s="121"/>
      <c r="AF14" s="121"/>
      <c r="AG14" s="121"/>
      <c r="AH14" s="121"/>
      <c r="AI14" s="121"/>
      <c r="AJ14" s="121"/>
      <c r="AK14" s="121"/>
      <c r="AL14" s="121"/>
      <c r="AM14" s="121"/>
      <c r="AN14" s="121"/>
      <c r="AO14" s="121"/>
      <c r="AP14" s="121"/>
      <c r="AQ14" s="121"/>
      <c r="AR14" s="121"/>
      <c r="AS14" s="121"/>
    </row>
    <row r="15" spans="1:45" s="28" customFormat="1" ht="15" customHeight="1" x14ac:dyDescent="0.2">
      <c r="A15" s="25"/>
      <c r="B15" s="25"/>
      <c r="C15" s="131"/>
      <c r="D15" s="489"/>
      <c r="E15" s="489"/>
      <c r="F15" s="489"/>
      <c r="G15" s="489"/>
      <c r="H15" s="489"/>
      <c r="I15" s="489"/>
      <c r="J15" s="67"/>
      <c r="K15" s="67"/>
      <c r="L15" s="67"/>
      <c r="M15" s="67"/>
      <c r="N15" s="67"/>
      <c r="O15" s="41"/>
      <c r="P15" s="102"/>
      <c r="Q15" s="227"/>
      <c r="R15" s="227"/>
      <c r="S15" s="227"/>
      <c r="T15" s="227"/>
      <c r="U15" s="227"/>
      <c r="V15" s="227"/>
      <c r="W15" s="227"/>
      <c r="X15" s="227"/>
      <c r="Y15" s="102"/>
      <c r="Z15" s="104"/>
      <c r="AA15" s="101"/>
      <c r="AB15" s="101"/>
      <c r="AC15" s="101"/>
      <c r="AD15" s="101"/>
      <c r="AE15" s="121"/>
      <c r="AF15" s="121"/>
      <c r="AG15" s="121"/>
      <c r="AH15" s="121"/>
      <c r="AI15" s="121"/>
      <c r="AJ15" s="121"/>
      <c r="AK15" s="121"/>
      <c r="AL15" s="121"/>
      <c r="AM15" s="121"/>
      <c r="AN15" s="121"/>
      <c r="AO15" s="121"/>
      <c r="AP15" s="121"/>
      <c r="AQ15" s="121"/>
      <c r="AR15" s="121"/>
      <c r="AS15" s="121"/>
    </row>
    <row r="16" spans="1:45" s="28" customFormat="1" ht="15" customHeight="1" x14ac:dyDescent="0.2">
      <c r="A16" s="25"/>
      <c r="B16" s="25"/>
      <c r="C16" s="131"/>
      <c r="D16" s="489"/>
      <c r="E16" s="489"/>
      <c r="F16" s="489"/>
      <c r="G16" s="489"/>
      <c r="H16" s="489"/>
      <c r="I16" s="489"/>
      <c r="J16" s="67"/>
      <c r="K16" s="67"/>
      <c r="L16" s="67"/>
      <c r="M16" s="67"/>
      <c r="N16" s="67"/>
      <c r="O16" s="41"/>
      <c r="P16" s="102"/>
      <c r="Q16" s="227"/>
      <c r="R16" s="227"/>
      <c r="S16" s="227"/>
      <c r="T16" s="227"/>
      <c r="U16" s="227"/>
      <c r="V16" s="227"/>
      <c r="W16" s="227"/>
      <c r="X16" s="227"/>
      <c r="Y16" s="102"/>
      <c r="Z16" s="104"/>
      <c r="AA16" s="101"/>
      <c r="AB16" s="101"/>
      <c r="AC16" s="101"/>
      <c r="AD16" s="101"/>
      <c r="AE16" s="121"/>
      <c r="AF16" s="121"/>
      <c r="AG16" s="121"/>
      <c r="AH16" s="121"/>
      <c r="AI16" s="121"/>
      <c r="AJ16" s="121"/>
      <c r="AK16" s="121"/>
      <c r="AL16" s="121"/>
      <c r="AM16" s="121"/>
      <c r="AN16" s="121"/>
      <c r="AO16" s="121"/>
      <c r="AP16" s="121"/>
      <c r="AQ16" s="121"/>
      <c r="AR16" s="121"/>
      <c r="AS16" s="121"/>
    </row>
    <row r="17" spans="1:45" s="28" customFormat="1" ht="15" customHeight="1" thickBot="1" x14ac:dyDescent="0.25">
      <c r="A17" s="25"/>
      <c r="B17" s="25"/>
      <c r="C17" s="132"/>
      <c r="D17" s="133"/>
      <c r="E17" s="133"/>
      <c r="F17" s="70"/>
      <c r="G17" s="70"/>
      <c r="H17" s="70"/>
      <c r="I17" s="70"/>
      <c r="J17" s="70"/>
      <c r="K17" s="70"/>
      <c r="L17" s="70"/>
      <c r="M17" s="70"/>
      <c r="N17" s="70"/>
      <c r="O17" s="161"/>
      <c r="P17" s="102"/>
      <c r="Q17" s="102"/>
      <c r="R17" s="102"/>
      <c r="S17" s="102"/>
      <c r="T17" s="102"/>
      <c r="U17" s="102"/>
      <c r="V17" s="102"/>
      <c r="W17" s="102"/>
      <c r="X17" s="102"/>
      <c r="Y17" s="102"/>
      <c r="Z17" s="104"/>
      <c r="AA17" s="101"/>
      <c r="AB17" s="101"/>
      <c r="AC17" s="101"/>
      <c r="AD17" s="101"/>
      <c r="AE17" s="101"/>
      <c r="AF17" s="101"/>
      <c r="AG17" s="121"/>
      <c r="AH17" s="121"/>
      <c r="AI17" s="121"/>
      <c r="AJ17" s="121"/>
      <c r="AK17" s="121"/>
      <c r="AL17" s="121"/>
      <c r="AM17" s="121"/>
      <c r="AN17" s="121"/>
      <c r="AO17" s="121"/>
      <c r="AP17" s="121"/>
      <c r="AQ17" s="121"/>
      <c r="AR17" s="121"/>
      <c r="AS17" s="121"/>
    </row>
    <row r="18" spans="1:45" s="28" customFormat="1" ht="8.25" customHeight="1" thickBot="1" x14ac:dyDescent="0.25">
      <c r="A18" s="25"/>
      <c r="B18" s="25"/>
      <c r="C18" s="25"/>
      <c r="D18" s="26"/>
      <c r="E18" s="26"/>
      <c r="F18" s="26"/>
      <c r="G18" s="26"/>
      <c r="H18" s="26"/>
      <c r="I18" s="26"/>
      <c r="J18" s="26"/>
      <c r="K18" s="26"/>
      <c r="L18" s="26"/>
      <c r="M18" s="26"/>
      <c r="N18" s="26"/>
      <c r="O18" s="26"/>
      <c r="P18" s="102"/>
      <c r="Q18" s="102"/>
      <c r="R18" s="102"/>
      <c r="S18" s="102"/>
      <c r="T18" s="102"/>
      <c r="U18" s="102"/>
      <c r="V18" s="102"/>
      <c r="W18" s="102"/>
      <c r="X18" s="102"/>
      <c r="Y18" s="102"/>
      <c r="Z18" s="104"/>
      <c r="AA18" s="101"/>
      <c r="AB18" s="101"/>
      <c r="AC18" s="101"/>
      <c r="AD18" s="101"/>
      <c r="AE18" s="101"/>
      <c r="AF18" s="101"/>
      <c r="AG18" s="121"/>
      <c r="AH18" s="121"/>
      <c r="AI18" s="121"/>
      <c r="AJ18" s="121"/>
      <c r="AK18" s="121"/>
      <c r="AL18" s="121"/>
      <c r="AM18" s="121"/>
      <c r="AN18" s="121"/>
      <c r="AO18" s="121"/>
      <c r="AP18" s="121"/>
      <c r="AQ18" s="121"/>
      <c r="AR18" s="121"/>
      <c r="AS18" s="121"/>
    </row>
    <row r="19" spans="1:45" ht="6.75" customHeight="1" x14ac:dyDescent="0.2">
      <c r="B19" s="50"/>
      <c r="C19" s="206"/>
      <c r="D19" s="431"/>
      <c r="E19" s="431"/>
      <c r="F19" s="431"/>
      <c r="G19" s="431"/>
      <c r="H19" s="431"/>
      <c r="I19" s="431"/>
      <c r="J19" s="431"/>
      <c r="K19" s="431"/>
      <c r="L19" s="431"/>
      <c r="M19" s="431"/>
      <c r="N19" s="431"/>
      <c r="O19" s="432"/>
      <c r="P19" s="172"/>
      <c r="Q19" s="104"/>
      <c r="R19" s="104"/>
      <c r="S19" s="104"/>
      <c r="T19" s="104"/>
      <c r="U19" s="104"/>
      <c r="V19" s="104"/>
      <c r="W19" s="104"/>
      <c r="X19" s="104"/>
      <c r="AE19" s="101"/>
      <c r="AF19" s="101"/>
    </row>
    <row r="20" spans="1:45" ht="30.75" customHeight="1" x14ac:dyDescent="0.2">
      <c r="B20" s="50"/>
      <c r="C20" s="166"/>
      <c r="D20" s="300" t="s">
        <v>41</v>
      </c>
      <c r="E20" s="68"/>
      <c r="F20" s="68"/>
      <c r="G20" s="68"/>
      <c r="H20" s="490" t="s">
        <v>43</v>
      </c>
      <c r="I20" s="491"/>
      <c r="J20" s="492"/>
      <c r="K20" s="80"/>
      <c r="L20" s="490" t="s">
        <v>44</v>
      </c>
      <c r="M20" s="491"/>
      <c r="N20" s="492"/>
      <c r="O20" s="69"/>
      <c r="P20" s="172"/>
      <c r="Q20" s="483"/>
      <c r="R20" s="483"/>
      <c r="S20" s="483"/>
      <c r="T20" s="341"/>
      <c r="U20" s="483"/>
      <c r="V20" s="483"/>
      <c r="W20" s="483"/>
      <c r="X20" s="344"/>
      <c r="AE20" s="101"/>
      <c r="AF20" s="101"/>
    </row>
    <row r="21" spans="1:45" s="85" customFormat="1" ht="62.25" customHeight="1" thickBot="1" x14ac:dyDescent="0.25">
      <c r="A21" s="52"/>
      <c r="B21" s="50"/>
      <c r="C21" s="166"/>
      <c r="D21" s="82" t="s">
        <v>47</v>
      </c>
      <c r="E21" s="84"/>
      <c r="F21" s="301" t="s">
        <v>52</v>
      </c>
      <c r="G21" s="68"/>
      <c r="H21" s="302" t="s">
        <v>53</v>
      </c>
      <c r="I21" s="303"/>
      <c r="J21" s="302" t="s">
        <v>54</v>
      </c>
      <c r="K21" s="303"/>
      <c r="L21" s="302" t="s">
        <v>53</v>
      </c>
      <c r="M21" s="303"/>
      <c r="N21" s="302" t="s">
        <v>54</v>
      </c>
      <c r="O21" s="69"/>
      <c r="P21" s="173"/>
      <c r="Q21" s="287"/>
      <c r="R21" s="287"/>
      <c r="S21" s="287"/>
      <c r="T21" s="287"/>
      <c r="U21" s="287"/>
      <c r="V21" s="287"/>
      <c r="W21" s="287"/>
      <c r="X21" s="287"/>
      <c r="Y21" s="287"/>
      <c r="Z21" s="287"/>
      <c r="AA21" s="103"/>
      <c r="AB21" s="103"/>
      <c r="AC21" s="103"/>
      <c r="AD21" s="103"/>
      <c r="AE21" s="103"/>
      <c r="AF21" s="103"/>
      <c r="AG21" s="113"/>
      <c r="AH21" s="113"/>
      <c r="AI21" s="113"/>
      <c r="AJ21" s="113"/>
      <c r="AK21" s="113"/>
      <c r="AL21" s="113"/>
      <c r="AM21" s="113"/>
      <c r="AN21" s="113"/>
      <c r="AO21" s="113"/>
      <c r="AP21" s="113"/>
      <c r="AQ21" s="113"/>
      <c r="AR21" s="113"/>
      <c r="AS21" s="113"/>
    </row>
    <row r="22" spans="1:45" s="85" customFormat="1" ht="8.25" customHeight="1" x14ac:dyDescent="0.2">
      <c r="A22" s="52"/>
      <c r="B22" s="50"/>
      <c r="C22" s="166"/>
      <c r="D22" s="68"/>
      <c r="E22" s="68"/>
      <c r="F22" s="68"/>
      <c r="G22" s="68"/>
      <c r="H22" s="68"/>
      <c r="I22" s="68"/>
      <c r="J22" s="68"/>
      <c r="K22" s="68"/>
      <c r="L22" s="68"/>
      <c r="M22" s="68"/>
      <c r="N22" s="68"/>
      <c r="O22" s="69"/>
      <c r="P22" s="173"/>
      <c r="Q22" s="287"/>
      <c r="R22" s="287"/>
      <c r="S22" s="287"/>
      <c r="T22" s="287"/>
      <c r="U22" s="287"/>
      <c r="V22" s="287"/>
      <c r="W22" s="287"/>
      <c r="X22" s="287"/>
      <c r="Y22" s="287"/>
      <c r="Z22" s="287"/>
      <c r="AA22" s="103"/>
      <c r="AB22" s="103"/>
      <c r="AC22" s="103"/>
      <c r="AD22" s="103"/>
      <c r="AE22" s="103"/>
      <c r="AF22" s="103"/>
      <c r="AG22" s="113"/>
      <c r="AH22" s="113"/>
      <c r="AI22" s="113"/>
      <c r="AJ22" s="113"/>
      <c r="AK22" s="113"/>
      <c r="AL22" s="113"/>
      <c r="AM22" s="113"/>
      <c r="AN22" s="113"/>
      <c r="AO22" s="113"/>
      <c r="AP22" s="113"/>
      <c r="AQ22" s="113"/>
      <c r="AR22" s="113"/>
      <c r="AS22" s="113"/>
    </row>
    <row r="23" spans="1:45" ht="18" customHeight="1" x14ac:dyDescent="0.2">
      <c r="B23" s="50"/>
      <c r="C23" s="166"/>
      <c r="D23" s="43" t="s">
        <v>55</v>
      </c>
      <c r="E23" s="43"/>
      <c r="F23" s="304">
        <f>COUNTIF('M11 - Input'!$F$16:$F$65,1)</f>
        <v>0</v>
      </c>
      <c r="G23" s="68"/>
      <c r="H23" s="305" t="str">
        <f>IF(ISERROR(AVERAGEIF('M11 - Input'!$F$16:$F$65,"=1",'M11 - Input'!H$16:H$65)),"",AVERAGEIF('M11 - Input'!$F$16:$F$65,"=1",'M11 - Input'!H$16:H$65))</f>
        <v/>
      </c>
      <c r="I23" s="48"/>
      <c r="J23" s="306" t="str">
        <f>+'M11 - Input'!R67</f>
        <v/>
      </c>
      <c r="K23" s="68"/>
      <c r="L23" s="307" t="str">
        <f>IF(ISERROR(AVERAGEIF('M11 - Input'!$F$16:$F$65,"=1",'M11 - Input'!J$16:J$65)),"",AVERAGEIF('M11 - Input'!$F$16:$F$65,"=1",'M11 - Input'!J$16:J$65))</f>
        <v/>
      </c>
      <c r="M23" s="68"/>
      <c r="N23" s="308" t="str">
        <f>+'M11 - Input'!W67</f>
        <v/>
      </c>
      <c r="O23" s="69"/>
      <c r="P23" s="172"/>
      <c r="Q23" s="309"/>
      <c r="R23" s="309"/>
      <c r="S23" s="309"/>
      <c r="T23" s="309"/>
      <c r="U23" s="104"/>
      <c r="V23" s="309"/>
      <c r="W23" s="309"/>
      <c r="X23" s="309"/>
      <c r="Y23" s="309"/>
      <c r="AE23" s="101"/>
      <c r="AF23" s="101"/>
    </row>
    <row r="24" spans="1:45" ht="18" customHeight="1" x14ac:dyDescent="0.2">
      <c r="B24" s="50"/>
      <c r="C24" s="166"/>
      <c r="D24" s="43" t="s">
        <v>56</v>
      </c>
      <c r="E24" s="43"/>
      <c r="F24" s="304">
        <f>COUNTIF('M11 - Input'!$F$16:$F$65,2)</f>
        <v>0</v>
      </c>
      <c r="G24" s="68"/>
      <c r="H24" s="305" t="str">
        <f>IF(ISERROR(AVERAGEIF('M11 - Input'!$F$16:$F$65,"=2",'M11 - Input'!H$16:H$65)),"",AVERAGEIF('M11 - Input'!$F$16:$F$65,"=2",'M11 - Input'!H$16:H$65))</f>
        <v/>
      </c>
      <c r="I24" s="68"/>
      <c r="J24" s="306" t="str">
        <f>+'M11 - Input'!S67</f>
        <v/>
      </c>
      <c r="K24" s="68"/>
      <c r="L24" s="307" t="str">
        <f>IF(ISERROR(AVERAGEIF('M11 - Input'!$F$16:$F$65,"=2",'M11 - Input'!J$16:J$65)),"",AVERAGEIF('M11 - Input'!$F$16:$F$65,"=2",'M11 - Input'!J$16:J$65))</f>
        <v/>
      </c>
      <c r="M24" s="68"/>
      <c r="N24" s="308" t="str">
        <f>+'M11 - Input'!X67</f>
        <v/>
      </c>
      <c r="O24" s="69"/>
      <c r="P24" s="172"/>
      <c r="Q24" s="309"/>
      <c r="R24" s="309"/>
      <c r="S24" s="309"/>
      <c r="T24" s="309"/>
      <c r="U24" s="104"/>
      <c r="V24" s="309"/>
      <c r="W24" s="309"/>
      <c r="X24" s="309"/>
      <c r="Y24" s="309"/>
      <c r="AE24" s="101"/>
      <c r="AF24" s="101"/>
    </row>
    <row r="25" spans="1:45" ht="18" customHeight="1" x14ac:dyDescent="0.2">
      <c r="B25" s="50"/>
      <c r="C25" s="166"/>
      <c r="D25" s="43" t="s">
        <v>57</v>
      </c>
      <c r="E25" s="43"/>
      <c r="F25" s="304">
        <f>COUNTIF('M11 - Input'!$F$16:$F$65,3)</f>
        <v>0</v>
      </c>
      <c r="G25" s="68"/>
      <c r="H25" s="305" t="str">
        <f>IF(ISERROR(AVERAGEIF('M11 - Input'!$F$16:$F$65,"=3",'M11 - Input'!H$16:H$65)),"",(AVERAGEIF('M11 - Input'!$F$16:$F$65,"=3",'M11 - Input'!H$16:H$65)))</f>
        <v/>
      </c>
      <c r="I25" s="68"/>
      <c r="J25" s="306" t="str">
        <f>+'M11 - Input'!T67</f>
        <v/>
      </c>
      <c r="K25" s="68"/>
      <c r="L25" s="307" t="str">
        <f>IF(ISERROR(AVERAGEIF('M11 - Input'!$F$16:$F$65,"=3",'M11 - Input'!J$16:J$65)),"",AVERAGEIF('M11 - Input'!$F$16:$F$65,"=3",'M11 - Input'!J$16:J$65))</f>
        <v/>
      </c>
      <c r="M25" s="68"/>
      <c r="N25" s="308" t="str">
        <f>+'M11 - Input'!Y67</f>
        <v/>
      </c>
      <c r="O25" s="69"/>
      <c r="P25" s="172"/>
      <c r="Q25" s="309"/>
      <c r="R25" s="309"/>
      <c r="S25" s="309"/>
      <c r="T25" s="309"/>
      <c r="U25" s="104"/>
      <c r="V25" s="309"/>
      <c r="W25" s="309"/>
      <c r="X25" s="309"/>
      <c r="Y25" s="309"/>
      <c r="AE25" s="101"/>
      <c r="AF25" s="101"/>
    </row>
    <row r="26" spans="1:45" ht="18" customHeight="1" x14ac:dyDescent="0.2">
      <c r="B26" s="50" t="s">
        <v>15</v>
      </c>
      <c r="C26" s="166"/>
      <c r="D26" s="43" t="s">
        <v>58</v>
      </c>
      <c r="E26" s="43"/>
      <c r="F26" s="304">
        <f>COUNTIF('M11 - Input'!$F$16:$F$65,4)</f>
        <v>0</v>
      </c>
      <c r="G26" s="68"/>
      <c r="H26" s="305" t="str">
        <f>IF(ISERROR(AVERAGEIF('M11 - Input'!$F$16:$F$65,"=4",'M11 - Input'!H$16:H$65)),"",AVERAGEIF('M11 - Input'!$F$16:$F$65,"=4",'M11 - Input'!H$16:H$65))</f>
        <v/>
      </c>
      <c r="I26" s="68"/>
      <c r="J26" s="306" t="str">
        <f>+'M11 - Input'!U67</f>
        <v/>
      </c>
      <c r="K26" s="68"/>
      <c r="L26" s="307" t="str">
        <f>IF(ISERROR(AVERAGEIF('M11 - Input'!$F$16:$F$65,"=4",'M11 - Input'!J$16:J$65)),"",AVERAGEIF('M11 - Input'!$F$16:$F$65,"=4",'M11 - Input'!J$16:J$65))</f>
        <v/>
      </c>
      <c r="M26" s="68"/>
      <c r="N26" s="308" t="str">
        <f>+'M11 - Input'!Z67</f>
        <v/>
      </c>
      <c r="O26" s="69"/>
      <c r="P26" s="172"/>
      <c r="Q26" s="309"/>
      <c r="R26" s="309"/>
      <c r="S26" s="309"/>
      <c r="T26" s="309"/>
      <c r="U26" s="104"/>
      <c r="V26" s="309"/>
      <c r="W26" s="309"/>
      <c r="X26" s="309"/>
      <c r="Y26" s="309"/>
      <c r="AE26" s="101"/>
      <c r="AF26" s="101"/>
    </row>
    <row r="27" spans="1:45" ht="18" customHeight="1" x14ac:dyDescent="0.2">
      <c r="B27" s="50"/>
      <c r="C27" s="167"/>
      <c r="D27" s="68"/>
      <c r="E27" s="68"/>
      <c r="F27" s="68"/>
      <c r="G27" s="68"/>
      <c r="H27" s="68"/>
      <c r="I27" s="68"/>
      <c r="J27" s="68"/>
      <c r="K27" s="68"/>
      <c r="L27" s="68"/>
      <c r="M27" s="68"/>
      <c r="N27" s="68"/>
      <c r="O27" s="69"/>
      <c r="P27" s="172"/>
      <c r="Q27" s="309"/>
      <c r="R27" s="309"/>
      <c r="S27" s="309"/>
      <c r="T27" s="309"/>
      <c r="U27" s="104"/>
      <c r="V27" s="309"/>
      <c r="W27" s="309"/>
      <c r="X27" s="309"/>
      <c r="Y27" s="309"/>
      <c r="AE27" s="101"/>
      <c r="AF27" s="101"/>
    </row>
    <row r="28" spans="1:45" ht="18" customHeight="1" x14ac:dyDescent="0.2">
      <c r="B28" s="108"/>
      <c r="C28" s="167"/>
      <c r="D28" s="68"/>
      <c r="E28" s="68"/>
      <c r="F28" s="68"/>
      <c r="G28" s="68"/>
      <c r="H28" s="68"/>
      <c r="I28" s="68"/>
      <c r="J28" s="68"/>
      <c r="K28" s="68"/>
      <c r="L28" s="68"/>
      <c r="M28" s="68"/>
      <c r="N28" s="68"/>
      <c r="O28" s="69"/>
      <c r="P28" s="172"/>
      <c r="Q28" s="309"/>
      <c r="R28" s="309"/>
      <c r="S28" s="309"/>
      <c r="T28" s="309"/>
      <c r="U28" s="104"/>
      <c r="V28" s="309"/>
      <c r="W28" s="309"/>
      <c r="X28" s="309"/>
      <c r="Y28" s="309"/>
      <c r="AE28" s="101"/>
      <c r="AF28" s="101"/>
    </row>
    <row r="29" spans="1:45" ht="18" customHeight="1" x14ac:dyDescent="0.2">
      <c r="B29" s="108"/>
      <c r="C29" s="167"/>
      <c r="D29" s="68"/>
      <c r="E29" s="68"/>
      <c r="F29" s="68"/>
      <c r="G29" s="68"/>
      <c r="H29" s="68"/>
      <c r="I29" s="68"/>
      <c r="J29" s="68"/>
      <c r="K29" s="68"/>
      <c r="L29" s="68"/>
      <c r="M29" s="68"/>
      <c r="N29" s="68"/>
      <c r="O29" s="69"/>
      <c r="P29" s="172"/>
      <c r="Q29" s="309"/>
      <c r="R29" s="309"/>
      <c r="S29" s="309"/>
      <c r="T29" s="309"/>
      <c r="U29" s="104"/>
      <c r="V29" s="309"/>
      <c r="W29" s="309"/>
      <c r="X29" s="309"/>
      <c r="Y29" s="309"/>
      <c r="AE29" s="101"/>
      <c r="AF29" s="101"/>
    </row>
    <row r="30" spans="1:45" ht="18" customHeight="1" x14ac:dyDescent="0.2">
      <c r="B30" s="108"/>
      <c r="C30" s="167"/>
      <c r="D30" s="68"/>
      <c r="E30" s="68"/>
      <c r="F30" s="68"/>
      <c r="G30" s="68"/>
      <c r="H30" s="68"/>
      <c r="I30" s="68"/>
      <c r="J30" s="68"/>
      <c r="K30" s="68"/>
      <c r="L30" s="68"/>
      <c r="M30" s="68"/>
      <c r="N30" s="68"/>
      <c r="O30" s="69"/>
      <c r="P30" s="172"/>
      <c r="Q30" s="309"/>
      <c r="R30" s="309"/>
      <c r="S30" s="309"/>
      <c r="T30" s="309"/>
      <c r="U30" s="104"/>
      <c r="V30" s="309"/>
      <c r="W30" s="309"/>
      <c r="X30" s="309"/>
      <c r="Y30" s="309"/>
      <c r="AE30" s="101"/>
      <c r="AF30" s="101"/>
    </row>
    <row r="31" spans="1:45" ht="18" customHeight="1" x14ac:dyDescent="0.2">
      <c r="B31" s="50"/>
      <c r="C31" s="167"/>
      <c r="D31" s="68"/>
      <c r="E31" s="68"/>
      <c r="F31" s="68"/>
      <c r="G31" s="68"/>
      <c r="H31" s="68"/>
      <c r="I31" s="68"/>
      <c r="J31" s="68"/>
      <c r="K31" s="68"/>
      <c r="L31" s="68"/>
      <c r="M31" s="68"/>
      <c r="N31" s="68"/>
      <c r="O31" s="69"/>
      <c r="P31" s="172"/>
      <c r="Q31" s="309"/>
      <c r="R31" s="309"/>
      <c r="S31" s="309"/>
      <c r="T31" s="309"/>
      <c r="U31" s="104"/>
      <c r="V31" s="309"/>
      <c r="W31" s="309"/>
      <c r="X31" s="309"/>
      <c r="Y31" s="309"/>
      <c r="AE31" s="101"/>
      <c r="AF31" s="101"/>
    </row>
    <row r="32" spans="1:45" ht="18" customHeight="1" x14ac:dyDescent="0.2">
      <c r="B32" s="50"/>
      <c r="C32" s="167"/>
      <c r="D32" s="68"/>
      <c r="E32" s="68"/>
      <c r="F32" s="68"/>
      <c r="G32" s="68"/>
      <c r="H32" s="68"/>
      <c r="I32" s="68"/>
      <c r="J32" s="68"/>
      <c r="K32" s="68"/>
      <c r="L32" s="68"/>
      <c r="M32" s="68"/>
      <c r="N32" s="68"/>
      <c r="O32" s="69"/>
      <c r="P32" s="172"/>
      <c r="Q32" s="309"/>
      <c r="R32" s="309"/>
      <c r="S32" s="309"/>
      <c r="T32" s="309"/>
      <c r="U32" s="104"/>
      <c r="V32" s="309"/>
      <c r="W32" s="309"/>
      <c r="X32" s="309"/>
      <c r="Y32" s="309"/>
      <c r="AE32" s="101"/>
      <c r="AF32" s="101"/>
    </row>
    <row r="33" spans="1:118" ht="18" customHeight="1" x14ac:dyDescent="0.2">
      <c r="B33" s="50"/>
      <c r="C33" s="167"/>
      <c r="D33" s="68"/>
      <c r="E33" s="68"/>
      <c r="F33" s="68"/>
      <c r="G33" s="68"/>
      <c r="H33" s="68"/>
      <c r="I33" s="68"/>
      <c r="J33" s="68"/>
      <c r="K33" s="68"/>
      <c r="L33" s="68"/>
      <c r="M33" s="68"/>
      <c r="N33" s="68"/>
      <c r="O33" s="69"/>
      <c r="P33" s="172"/>
      <c r="Q33" s="104"/>
      <c r="R33" s="104"/>
      <c r="S33" s="104"/>
      <c r="T33" s="104"/>
      <c r="U33" s="104"/>
      <c r="V33" s="104"/>
      <c r="W33" s="104"/>
      <c r="X33" s="104"/>
      <c r="AE33" s="101"/>
      <c r="AF33" s="101"/>
    </row>
    <row r="34" spans="1:118" s="129" customFormat="1" ht="18.75" customHeight="1" x14ac:dyDescent="0.2">
      <c r="A34" s="264"/>
      <c r="B34" s="50"/>
      <c r="C34" s="168"/>
      <c r="D34" s="86"/>
      <c r="E34" s="86"/>
      <c r="F34" s="86"/>
      <c r="G34" s="86"/>
      <c r="H34" s="86"/>
      <c r="I34" s="86"/>
      <c r="J34" s="86"/>
      <c r="K34" s="86"/>
      <c r="L34" s="86"/>
      <c r="M34" s="86"/>
      <c r="N34" s="86"/>
      <c r="O34" s="165"/>
      <c r="P34" s="174"/>
      <c r="Q34" s="310"/>
      <c r="R34" s="310"/>
      <c r="S34" s="310"/>
      <c r="T34" s="310"/>
      <c r="U34" s="311"/>
      <c r="V34" s="310"/>
      <c r="W34" s="310"/>
      <c r="X34" s="310"/>
      <c r="Y34" s="310"/>
      <c r="Z34" s="311"/>
      <c r="AA34" s="175"/>
      <c r="AB34" s="175"/>
      <c r="AC34" s="175"/>
      <c r="AD34" s="175"/>
      <c r="AE34" s="175"/>
      <c r="AF34" s="175"/>
      <c r="AG34" s="95"/>
      <c r="AH34" s="95"/>
      <c r="AI34" s="95"/>
      <c r="AJ34" s="95"/>
      <c r="AK34" s="95"/>
      <c r="AL34" s="95"/>
      <c r="AM34" s="95"/>
      <c r="AN34" s="95"/>
      <c r="AO34" s="95"/>
      <c r="AP34" s="95"/>
      <c r="AQ34" s="95"/>
      <c r="AR34" s="95"/>
      <c r="AS34" s="95"/>
    </row>
    <row r="35" spans="1:118" x14ac:dyDescent="0.2">
      <c r="C35" s="47"/>
      <c r="D35" s="48"/>
      <c r="E35" s="48"/>
      <c r="F35" s="48"/>
      <c r="G35" s="48"/>
      <c r="H35" s="48"/>
      <c r="I35" s="48"/>
      <c r="J35" s="48"/>
      <c r="K35" s="48"/>
      <c r="L35" s="48"/>
      <c r="M35" s="48"/>
      <c r="N35" s="48"/>
      <c r="O35" s="49"/>
      <c r="P35" s="172"/>
      <c r="Q35" s="104"/>
      <c r="R35" s="104"/>
      <c r="S35" s="104"/>
      <c r="T35" s="104"/>
      <c r="U35" s="104"/>
      <c r="V35" s="104"/>
      <c r="W35" s="104"/>
      <c r="X35" s="104"/>
      <c r="AE35" s="101"/>
      <c r="AF35" s="101"/>
    </row>
    <row r="36" spans="1:118" x14ac:dyDescent="0.2">
      <c r="C36" s="47"/>
      <c r="D36" s="48"/>
      <c r="E36" s="48"/>
      <c r="F36" s="48"/>
      <c r="G36" s="48"/>
      <c r="H36" s="48"/>
      <c r="I36" s="48"/>
      <c r="J36" s="48"/>
      <c r="K36" s="48"/>
      <c r="L36" s="48"/>
      <c r="M36" s="48"/>
      <c r="N36" s="48"/>
      <c r="O36" s="49"/>
      <c r="P36" s="172"/>
      <c r="Q36" s="104"/>
      <c r="R36" s="104"/>
      <c r="S36" s="104"/>
      <c r="T36" s="104"/>
      <c r="U36" s="104"/>
      <c r="V36" s="104"/>
      <c r="W36" s="104"/>
      <c r="X36" s="104"/>
      <c r="AE36" s="101"/>
      <c r="AF36" s="101"/>
    </row>
    <row r="37" spans="1:118" x14ac:dyDescent="0.2">
      <c r="C37" s="47"/>
      <c r="D37" s="48"/>
      <c r="E37" s="48"/>
      <c r="F37" s="48"/>
      <c r="G37" s="48"/>
      <c r="H37" s="48"/>
      <c r="I37" s="48"/>
      <c r="J37" s="48"/>
      <c r="K37" s="48"/>
      <c r="L37" s="48"/>
      <c r="M37" s="48"/>
      <c r="N37" s="48"/>
      <c r="O37" s="49"/>
      <c r="P37" s="172"/>
      <c r="Q37" s="104"/>
      <c r="R37" s="104"/>
      <c r="S37" s="104"/>
      <c r="T37" s="104"/>
      <c r="U37" s="104"/>
      <c r="V37" s="104"/>
      <c r="W37" s="104"/>
      <c r="X37" s="104"/>
      <c r="AE37" s="101"/>
      <c r="AF37" s="101"/>
    </row>
    <row r="38" spans="1:118" x14ac:dyDescent="0.2">
      <c r="C38" s="47"/>
      <c r="D38" s="48"/>
      <c r="E38" s="48"/>
      <c r="F38" s="48"/>
      <c r="G38" s="48"/>
      <c r="H38" s="48"/>
      <c r="I38" s="48"/>
      <c r="J38" s="48"/>
      <c r="K38" s="48"/>
      <c r="L38" s="48"/>
      <c r="M38" s="48"/>
      <c r="N38" s="48"/>
      <c r="O38" s="49"/>
      <c r="P38" s="172"/>
      <c r="Q38" s="104"/>
      <c r="R38" s="104"/>
      <c r="S38" s="104"/>
      <c r="T38" s="104"/>
      <c r="U38" s="104"/>
      <c r="V38" s="104"/>
      <c r="W38" s="104"/>
      <c r="X38" s="104"/>
      <c r="AE38" s="101"/>
      <c r="AF38" s="101"/>
    </row>
    <row r="39" spans="1:118" x14ac:dyDescent="0.2">
      <c r="C39" s="47"/>
      <c r="D39" s="48"/>
      <c r="E39" s="48"/>
      <c r="F39" s="48"/>
      <c r="G39" s="48"/>
      <c r="H39" s="48"/>
      <c r="I39" s="48"/>
      <c r="J39" s="48"/>
      <c r="K39" s="48"/>
      <c r="L39" s="48"/>
      <c r="M39" s="48"/>
      <c r="N39" s="48"/>
      <c r="O39" s="49"/>
      <c r="P39" s="172"/>
      <c r="Q39" s="104"/>
      <c r="R39" s="104"/>
      <c r="S39" s="104"/>
      <c r="T39" s="104"/>
      <c r="U39" s="104"/>
      <c r="V39" s="104"/>
      <c r="W39" s="104"/>
      <c r="X39" s="104"/>
      <c r="AE39" s="101"/>
      <c r="AF39" s="101"/>
    </row>
    <row r="40" spans="1:118" x14ac:dyDescent="0.2">
      <c r="C40" s="47"/>
      <c r="D40" s="48"/>
      <c r="E40" s="48"/>
      <c r="F40" s="48"/>
      <c r="G40" s="48"/>
      <c r="H40" s="48"/>
      <c r="I40" s="48"/>
      <c r="J40" s="48"/>
      <c r="K40" s="48"/>
      <c r="L40" s="48"/>
      <c r="M40" s="48"/>
      <c r="N40" s="48"/>
      <c r="O40" s="49"/>
      <c r="P40" s="172"/>
      <c r="Q40" s="104"/>
      <c r="R40" s="104"/>
      <c r="S40" s="104"/>
      <c r="T40" s="104"/>
      <c r="U40" s="104"/>
      <c r="V40" s="104"/>
      <c r="W40" s="104"/>
      <c r="X40" s="104"/>
      <c r="AE40" s="101"/>
      <c r="AF40" s="101"/>
    </row>
    <row r="41" spans="1:118" x14ac:dyDescent="0.2">
      <c r="C41" s="47"/>
      <c r="D41" s="48"/>
      <c r="E41" s="48"/>
      <c r="F41" s="48"/>
      <c r="G41" s="48"/>
      <c r="H41" s="48"/>
      <c r="I41" s="48"/>
      <c r="J41" s="48"/>
      <c r="K41" s="48"/>
      <c r="L41" s="48"/>
      <c r="M41" s="48"/>
      <c r="N41" s="48"/>
      <c r="O41" s="49"/>
      <c r="P41" s="172"/>
      <c r="Q41" s="104"/>
      <c r="R41" s="104"/>
      <c r="S41" s="104"/>
      <c r="T41" s="104"/>
      <c r="U41" s="104"/>
      <c r="V41" s="104"/>
      <c r="W41" s="104"/>
      <c r="X41" s="104"/>
      <c r="AE41" s="101"/>
      <c r="AF41" s="101"/>
    </row>
    <row r="42" spans="1:118" ht="12" thickBot="1" x14ac:dyDescent="0.25">
      <c r="C42" s="109"/>
      <c r="D42" s="89"/>
      <c r="E42" s="89"/>
      <c r="F42" s="89"/>
      <c r="G42" s="89"/>
      <c r="H42" s="89"/>
      <c r="I42" s="89"/>
      <c r="J42" s="89"/>
      <c r="K42" s="89"/>
      <c r="L42" s="89"/>
      <c r="M42" s="89"/>
      <c r="N42" s="89"/>
      <c r="O42" s="91"/>
      <c r="P42" s="172"/>
      <c r="Q42" s="104"/>
      <c r="R42" s="104"/>
      <c r="S42" s="104"/>
      <c r="T42" s="104"/>
      <c r="U42" s="104"/>
      <c r="V42" s="104"/>
      <c r="W42" s="104"/>
      <c r="X42" s="104"/>
      <c r="AE42" s="101"/>
      <c r="AF42" s="101"/>
    </row>
    <row r="43" spans="1:118" x14ac:dyDescent="0.2">
      <c r="P43" s="172"/>
      <c r="Q43" s="104"/>
      <c r="R43" s="104"/>
      <c r="S43" s="104"/>
      <c r="T43" s="104"/>
      <c r="U43" s="104"/>
      <c r="V43" s="104"/>
      <c r="W43" s="104"/>
      <c r="X43" s="104"/>
      <c r="AE43" s="101"/>
      <c r="AF43" s="101"/>
    </row>
    <row r="44" spans="1:118" x14ac:dyDescent="0.2">
      <c r="P44" s="172"/>
      <c r="Q44" s="104"/>
      <c r="R44" s="104"/>
      <c r="S44" s="104"/>
      <c r="T44" s="104"/>
      <c r="U44" s="104"/>
      <c r="V44" s="104"/>
      <c r="W44" s="104"/>
      <c r="X44" s="104"/>
      <c r="AE44" s="101"/>
      <c r="AF44" s="101"/>
    </row>
    <row r="45" spans="1:118" x14ac:dyDescent="0.2">
      <c r="P45" s="172"/>
    </row>
    <row r="46" spans="1:118" s="23" customFormat="1" x14ac:dyDescent="0.2">
      <c r="A46" s="51"/>
      <c r="B46" s="51"/>
      <c r="C46" s="51"/>
      <c r="D46" s="51"/>
      <c r="E46" s="51"/>
      <c r="F46" s="51"/>
      <c r="G46" s="51"/>
      <c r="H46" s="51"/>
      <c r="I46" s="51"/>
      <c r="J46" s="51"/>
      <c r="K46" s="51"/>
      <c r="L46" s="51"/>
      <c r="M46" s="51"/>
      <c r="N46" s="51"/>
      <c r="O46" s="51"/>
      <c r="P46" s="172"/>
      <c r="Q46" s="186"/>
      <c r="R46" s="186"/>
      <c r="S46" s="186"/>
      <c r="T46" s="186"/>
      <c r="U46" s="186"/>
      <c r="V46" s="186"/>
      <c r="W46" s="186"/>
      <c r="X46" s="186"/>
      <c r="Y46" s="104"/>
      <c r="Z46" s="104"/>
      <c r="AA46" s="101"/>
      <c r="AB46" s="101"/>
      <c r="AC46" s="101"/>
      <c r="AD46" s="101"/>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row>
    <row r="47" spans="1:118" s="23" customFormat="1" x14ac:dyDescent="0.2">
      <c r="A47" s="51"/>
      <c r="B47" s="51"/>
      <c r="C47" s="51"/>
      <c r="D47" s="51"/>
      <c r="E47" s="51"/>
      <c r="F47" s="51"/>
      <c r="G47" s="51"/>
      <c r="H47" s="51"/>
      <c r="I47" s="51"/>
      <c r="J47" s="51"/>
      <c r="K47" s="51"/>
      <c r="L47" s="51"/>
      <c r="M47" s="51"/>
      <c r="N47" s="51"/>
      <c r="O47" s="51"/>
      <c r="P47" s="172"/>
      <c r="Q47" s="186"/>
      <c r="R47" s="186"/>
      <c r="S47" s="186"/>
      <c r="T47" s="186"/>
      <c r="U47" s="186"/>
      <c r="V47" s="186"/>
      <c r="W47" s="186"/>
      <c r="X47" s="186"/>
      <c r="Y47" s="104"/>
      <c r="Z47" s="104"/>
      <c r="AA47" s="101"/>
      <c r="AB47" s="101"/>
      <c r="AC47" s="101"/>
      <c r="AD47" s="101"/>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row>
    <row r="48" spans="1:118" s="23" customFormat="1" x14ac:dyDescent="0.2">
      <c r="A48" s="51"/>
      <c r="B48" s="51"/>
      <c r="C48" s="51"/>
      <c r="D48" s="51"/>
      <c r="E48" s="51"/>
      <c r="F48" s="51"/>
      <c r="G48" s="51"/>
      <c r="H48" s="51"/>
      <c r="I48" s="51"/>
      <c r="J48" s="51"/>
      <c r="K48" s="51"/>
      <c r="L48" s="51"/>
      <c r="M48" s="51"/>
      <c r="N48" s="51"/>
      <c r="O48" s="51"/>
      <c r="P48" s="172"/>
      <c r="Q48" s="186"/>
      <c r="R48" s="186"/>
      <c r="S48" s="186"/>
      <c r="T48" s="186"/>
      <c r="U48" s="186"/>
      <c r="V48" s="186"/>
      <c r="W48" s="186"/>
      <c r="X48" s="186"/>
      <c r="Y48" s="104"/>
      <c r="Z48" s="104"/>
      <c r="AA48" s="101"/>
      <c r="AB48" s="101"/>
      <c r="AC48" s="101"/>
      <c r="AD48" s="101"/>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row>
    <row r="49" spans="1:118" s="23" customFormat="1" x14ac:dyDescent="0.2">
      <c r="A49" s="51"/>
      <c r="B49" s="51"/>
      <c r="C49" s="51"/>
      <c r="D49" s="51"/>
      <c r="E49" s="51"/>
      <c r="F49" s="51"/>
      <c r="G49" s="51"/>
      <c r="H49" s="51"/>
      <c r="I49" s="51"/>
      <c r="J49" s="51"/>
      <c r="K49" s="51"/>
      <c r="L49" s="51"/>
      <c r="M49" s="51"/>
      <c r="N49" s="51"/>
      <c r="O49" s="51"/>
      <c r="P49" s="172"/>
      <c r="Q49" s="186"/>
      <c r="R49" s="186"/>
      <c r="S49" s="186"/>
      <c r="T49" s="186"/>
      <c r="U49" s="186"/>
      <c r="V49" s="186"/>
      <c r="W49" s="186"/>
      <c r="X49" s="186"/>
      <c r="Y49" s="104"/>
      <c r="Z49" s="104"/>
      <c r="AA49" s="101"/>
      <c r="AB49" s="101"/>
      <c r="AC49" s="101"/>
      <c r="AD49" s="101"/>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row>
    <row r="50" spans="1:118" s="23" customFormat="1" x14ac:dyDescent="0.2">
      <c r="A50" s="51"/>
      <c r="B50" s="51"/>
      <c r="C50" s="51"/>
      <c r="D50" s="51"/>
      <c r="E50" s="51"/>
      <c r="F50" s="51"/>
      <c r="G50" s="51"/>
      <c r="H50" s="51"/>
      <c r="I50" s="51"/>
      <c r="J50" s="51"/>
      <c r="K50" s="51"/>
      <c r="L50" s="51"/>
      <c r="M50" s="51"/>
      <c r="N50" s="51"/>
      <c r="O50" s="51"/>
      <c r="P50" s="172"/>
      <c r="Q50" s="186"/>
      <c r="R50" s="186"/>
      <c r="S50" s="186"/>
      <c r="T50" s="186"/>
      <c r="U50" s="186"/>
      <c r="V50" s="186"/>
      <c r="W50" s="186"/>
      <c r="X50" s="186"/>
      <c r="Y50" s="104"/>
      <c r="Z50" s="104"/>
      <c r="AA50" s="101"/>
      <c r="AB50" s="101"/>
      <c r="AC50" s="101"/>
      <c r="AD50" s="101"/>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row>
    <row r="51" spans="1:118" s="23" customFormat="1" x14ac:dyDescent="0.2">
      <c r="A51" s="51"/>
      <c r="B51" s="51"/>
      <c r="C51" s="51"/>
      <c r="D51" s="51"/>
      <c r="E51" s="51"/>
      <c r="F51" s="51"/>
      <c r="G51" s="51"/>
      <c r="H51" s="51"/>
      <c r="I51" s="51"/>
      <c r="J51" s="51"/>
      <c r="K51" s="51"/>
      <c r="L51" s="51"/>
      <c r="M51" s="51"/>
      <c r="N51" s="51"/>
      <c r="O51" s="51"/>
      <c r="P51" s="172"/>
      <c r="Q51" s="186"/>
      <c r="R51" s="186"/>
      <c r="S51" s="186"/>
      <c r="T51" s="186"/>
      <c r="U51" s="186"/>
      <c r="V51" s="186"/>
      <c r="W51" s="186"/>
      <c r="X51" s="186"/>
      <c r="Y51" s="104"/>
      <c r="Z51" s="104"/>
      <c r="AA51" s="101"/>
      <c r="AB51" s="101"/>
      <c r="AC51" s="101"/>
      <c r="AD51" s="101"/>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row>
    <row r="52" spans="1:118" s="23" customFormat="1" x14ac:dyDescent="0.2">
      <c r="A52" s="51"/>
      <c r="B52" s="51"/>
      <c r="C52" s="51"/>
      <c r="D52" s="51"/>
      <c r="E52" s="51"/>
      <c r="F52" s="51"/>
      <c r="G52" s="51"/>
      <c r="H52" s="51"/>
      <c r="I52" s="51"/>
      <c r="J52" s="51"/>
      <c r="K52" s="51"/>
      <c r="L52" s="51"/>
      <c r="M52" s="51"/>
      <c r="N52" s="51"/>
      <c r="O52" s="51"/>
      <c r="P52" s="172"/>
      <c r="Q52" s="186"/>
      <c r="R52" s="186"/>
      <c r="S52" s="186"/>
      <c r="T52" s="186"/>
      <c r="U52" s="186"/>
      <c r="V52" s="186"/>
      <c r="W52" s="186"/>
      <c r="X52" s="186"/>
      <c r="Y52" s="104"/>
      <c r="Z52" s="104"/>
      <c r="AA52" s="101"/>
      <c r="AB52" s="101"/>
      <c r="AC52" s="101"/>
      <c r="AD52" s="101"/>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row>
    <row r="53" spans="1:118" s="23" customFormat="1" x14ac:dyDescent="0.2">
      <c r="A53" s="51"/>
      <c r="B53" s="51"/>
      <c r="C53" s="51"/>
      <c r="D53" s="51"/>
      <c r="E53" s="51"/>
      <c r="F53" s="51"/>
      <c r="G53" s="51"/>
      <c r="H53" s="51"/>
      <c r="I53" s="51"/>
      <c r="J53" s="51"/>
      <c r="K53" s="51"/>
      <c r="L53" s="51"/>
      <c r="M53" s="51"/>
      <c r="N53" s="51"/>
      <c r="O53" s="51"/>
      <c r="P53" s="172"/>
      <c r="Q53" s="186"/>
      <c r="R53" s="186"/>
      <c r="S53" s="186"/>
      <c r="T53" s="186"/>
      <c r="U53" s="186"/>
      <c r="V53" s="186"/>
      <c r="W53" s="186"/>
      <c r="X53" s="186"/>
      <c r="Y53" s="104"/>
      <c r="Z53" s="104"/>
      <c r="AA53" s="101"/>
      <c r="AB53" s="101"/>
      <c r="AC53" s="101"/>
      <c r="AD53" s="101"/>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row>
    <row r="54" spans="1:118" s="23" customFormat="1" x14ac:dyDescent="0.2">
      <c r="A54" s="51"/>
      <c r="B54" s="51"/>
      <c r="C54" s="51"/>
      <c r="D54" s="51"/>
      <c r="E54" s="51"/>
      <c r="F54" s="51"/>
      <c r="G54" s="51"/>
      <c r="H54" s="51"/>
      <c r="I54" s="51"/>
      <c r="J54" s="51"/>
      <c r="K54" s="51"/>
      <c r="L54" s="51"/>
      <c r="M54" s="51"/>
      <c r="N54" s="51"/>
      <c r="O54" s="51"/>
      <c r="P54" s="172"/>
      <c r="Q54" s="186"/>
      <c r="R54" s="186"/>
      <c r="S54" s="186"/>
      <c r="T54" s="186"/>
      <c r="U54" s="186"/>
      <c r="V54" s="186"/>
      <c r="W54" s="186"/>
      <c r="X54" s="186"/>
      <c r="Y54" s="104"/>
      <c r="Z54" s="104"/>
      <c r="AA54" s="101"/>
      <c r="AB54" s="101"/>
      <c r="AC54" s="101"/>
      <c r="AD54" s="101"/>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row>
    <row r="55" spans="1:118" s="23" customFormat="1" x14ac:dyDescent="0.2">
      <c r="A55" s="51"/>
      <c r="B55" s="51"/>
      <c r="C55" s="51"/>
      <c r="D55" s="51"/>
      <c r="E55" s="51"/>
      <c r="F55" s="51"/>
      <c r="G55" s="51"/>
      <c r="H55" s="51"/>
      <c r="I55" s="51"/>
      <c r="J55" s="51"/>
      <c r="K55" s="51"/>
      <c r="L55" s="51"/>
      <c r="M55" s="51"/>
      <c r="N55" s="51"/>
      <c r="O55" s="51"/>
      <c r="P55" s="172"/>
      <c r="Q55" s="186"/>
      <c r="R55" s="186"/>
      <c r="S55" s="186"/>
      <c r="T55" s="186"/>
      <c r="U55" s="186"/>
      <c r="V55" s="186"/>
      <c r="W55" s="186"/>
      <c r="X55" s="186"/>
      <c r="Y55" s="104"/>
      <c r="Z55" s="104"/>
      <c r="AA55" s="101"/>
      <c r="AB55" s="101"/>
      <c r="AC55" s="101"/>
      <c r="AD55" s="101"/>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row>
    <row r="56" spans="1:118" s="23" customFormat="1" x14ac:dyDescent="0.2">
      <c r="A56" s="51"/>
      <c r="B56" s="51"/>
      <c r="C56" s="51"/>
      <c r="D56" s="51"/>
      <c r="E56" s="51"/>
      <c r="F56" s="51"/>
      <c r="G56" s="51"/>
      <c r="H56" s="51"/>
      <c r="I56" s="51"/>
      <c r="J56" s="51"/>
      <c r="K56" s="51"/>
      <c r="L56" s="51"/>
      <c r="M56" s="51"/>
      <c r="N56" s="51"/>
      <c r="O56" s="51"/>
      <c r="P56" s="172"/>
      <c r="Q56" s="186"/>
      <c r="R56" s="186"/>
      <c r="S56" s="186"/>
      <c r="T56" s="186"/>
      <c r="U56" s="186"/>
      <c r="V56" s="186"/>
      <c r="W56" s="186"/>
      <c r="X56" s="186"/>
      <c r="Y56" s="104"/>
      <c r="Z56" s="104"/>
      <c r="AA56" s="101"/>
      <c r="AB56" s="101"/>
      <c r="AC56" s="101"/>
      <c r="AD56" s="101"/>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row>
    <row r="57" spans="1:118" s="23" customFormat="1" x14ac:dyDescent="0.2">
      <c r="A57" s="51"/>
      <c r="B57" s="51"/>
      <c r="C57" s="48"/>
      <c r="D57" s="48"/>
      <c r="E57" s="48"/>
      <c r="F57" s="48"/>
      <c r="G57" s="48"/>
      <c r="H57" s="48"/>
      <c r="I57" s="48"/>
      <c r="J57" s="48"/>
      <c r="K57" s="48"/>
      <c r="L57" s="48"/>
      <c r="M57" s="48"/>
      <c r="N57" s="48"/>
      <c r="O57" s="48"/>
      <c r="P57" s="172"/>
      <c r="Q57" s="186"/>
      <c r="R57" s="186"/>
      <c r="S57" s="186"/>
      <c r="T57" s="186"/>
      <c r="U57" s="186"/>
      <c r="V57" s="186"/>
      <c r="W57" s="186"/>
      <c r="X57" s="186"/>
      <c r="Y57" s="104"/>
      <c r="Z57" s="104"/>
      <c r="AA57" s="101"/>
      <c r="AB57" s="101"/>
      <c r="AC57" s="101"/>
      <c r="AD57" s="101"/>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row>
    <row r="58" spans="1:118" s="23" customFormat="1" x14ac:dyDescent="0.2">
      <c r="A58" s="51"/>
      <c r="B58" s="48"/>
      <c r="C58" s="48"/>
      <c r="D58" s="48"/>
      <c r="E58" s="48"/>
      <c r="F58" s="48"/>
      <c r="G58" s="48"/>
      <c r="H58" s="48"/>
      <c r="I58" s="48"/>
      <c r="J58" s="48"/>
      <c r="K58" s="48"/>
      <c r="L58" s="48"/>
      <c r="M58" s="48"/>
      <c r="N58" s="48"/>
      <c r="O58" s="48"/>
      <c r="P58" s="172"/>
      <c r="Q58" s="224"/>
      <c r="R58" s="224"/>
      <c r="S58" s="224"/>
      <c r="T58" s="224"/>
      <c r="U58" s="224"/>
      <c r="V58" s="224"/>
      <c r="W58" s="224"/>
      <c r="X58" s="224"/>
      <c r="Y58" s="104"/>
      <c r="Z58" s="104"/>
      <c r="AA58" s="101"/>
      <c r="AB58" s="101"/>
      <c r="AC58" s="101"/>
      <c r="AD58" s="101"/>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row>
    <row r="59" spans="1:118" s="23" customFormat="1" x14ac:dyDescent="0.2">
      <c r="A59" s="51"/>
      <c r="B59" s="210"/>
      <c r="C59" s="77"/>
      <c r="D59" s="48"/>
      <c r="E59" s="48"/>
      <c r="F59" s="48"/>
      <c r="G59" s="48"/>
      <c r="H59" s="48"/>
      <c r="I59" s="48"/>
      <c r="J59" s="48"/>
      <c r="K59" s="48"/>
      <c r="L59" s="48"/>
      <c r="M59" s="48"/>
      <c r="N59" s="48"/>
      <c r="O59" s="48"/>
      <c r="P59" s="172"/>
      <c r="Q59" s="224"/>
      <c r="R59" s="224"/>
      <c r="S59" s="224"/>
      <c r="T59" s="224"/>
      <c r="U59" s="224"/>
      <c r="V59" s="224"/>
      <c r="W59" s="224"/>
      <c r="X59" s="224"/>
      <c r="Y59" s="104"/>
      <c r="Z59" s="104"/>
      <c r="AA59" s="101"/>
      <c r="AB59" s="101"/>
      <c r="AC59" s="101"/>
      <c r="AD59" s="101"/>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row>
    <row r="60" spans="1:118" s="23" customFormat="1" ht="18" customHeight="1" x14ac:dyDescent="0.2">
      <c r="A60" s="51"/>
      <c r="B60" s="210"/>
      <c r="C60" s="77"/>
      <c r="D60" s="484"/>
      <c r="E60" s="484"/>
      <c r="F60" s="484"/>
      <c r="G60" s="484"/>
      <c r="H60" s="484"/>
      <c r="I60" s="484"/>
      <c r="J60" s="484"/>
      <c r="K60" s="484"/>
      <c r="L60" s="484"/>
      <c r="M60" s="484"/>
      <c r="N60" s="484"/>
      <c r="O60" s="48"/>
      <c r="P60" s="172"/>
      <c r="Q60" s="224"/>
      <c r="R60" s="224"/>
      <c r="S60" s="224"/>
      <c r="T60" s="224"/>
      <c r="U60" s="224"/>
      <c r="V60" s="224"/>
      <c r="W60" s="224"/>
      <c r="X60" s="224"/>
      <c r="Y60" s="104"/>
      <c r="Z60" s="104"/>
      <c r="AA60" s="101"/>
      <c r="AB60" s="101"/>
      <c r="AC60" s="101"/>
      <c r="AD60" s="101"/>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row>
    <row r="61" spans="1:118" s="23" customFormat="1" ht="15" x14ac:dyDescent="0.2">
      <c r="A61" s="51"/>
      <c r="B61" s="210"/>
      <c r="C61" s="77"/>
      <c r="D61" s="312"/>
      <c r="E61" s="312"/>
      <c r="F61" s="312"/>
      <c r="G61" s="312"/>
      <c r="H61" s="312"/>
      <c r="I61" s="312"/>
      <c r="J61" s="312"/>
      <c r="K61" s="312"/>
      <c r="L61" s="312"/>
      <c r="M61" s="312"/>
      <c r="N61" s="312"/>
      <c r="O61" s="48"/>
      <c r="P61" s="172"/>
      <c r="Q61" s="224"/>
      <c r="R61" s="224"/>
      <c r="S61" s="224"/>
      <c r="T61" s="224"/>
      <c r="U61" s="224"/>
      <c r="V61" s="224"/>
      <c r="W61" s="224"/>
      <c r="X61" s="224"/>
      <c r="Y61" s="104"/>
      <c r="Z61" s="104"/>
      <c r="AA61" s="101"/>
      <c r="AB61" s="101"/>
      <c r="AC61" s="101"/>
      <c r="AD61" s="101"/>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row>
    <row r="62" spans="1:118" s="23" customFormat="1" ht="18.75" customHeight="1" x14ac:dyDescent="0.2">
      <c r="A62" s="51"/>
      <c r="B62" s="210"/>
      <c r="C62" s="77"/>
      <c r="D62" s="86"/>
      <c r="E62" s="86"/>
      <c r="F62" s="86"/>
      <c r="G62" s="86"/>
      <c r="H62" s="86"/>
      <c r="I62" s="86"/>
      <c r="J62" s="86"/>
      <c r="K62" s="86"/>
      <c r="L62" s="86"/>
      <c r="M62" s="86"/>
      <c r="N62" s="86"/>
      <c r="O62" s="68"/>
      <c r="P62" s="172"/>
      <c r="Q62" s="224"/>
      <c r="R62" s="224"/>
      <c r="S62" s="224"/>
      <c r="T62" s="224"/>
      <c r="U62" s="224"/>
      <c r="V62" s="224"/>
      <c r="W62" s="224"/>
      <c r="X62" s="224"/>
      <c r="Y62" s="104"/>
      <c r="Z62" s="104"/>
      <c r="AA62" s="101"/>
      <c r="AB62" s="101"/>
      <c r="AC62" s="101"/>
      <c r="AD62" s="101"/>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row>
    <row r="63" spans="1:118" s="23" customFormat="1" ht="18.75" customHeight="1" x14ac:dyDescent="0.2">
      <c r="A63" s="51"/>
      <c r="B63" s="210"/>
      <c r="C63" s="77"/>
      <c r="D63" s="86"/>
      <c r="E63" s="86"/>
      <c r="F63" s="86"/>
      <c r="G63" s="86"/>
      <c r="H63" s="86"/>
      <c r="I63" s="86"/>
      <c r="J63" s="86"/>
      <c r="K63" s="86"/>
      <c r="L63" s="86"/>
      <c r="M63" s="86"/>
      <c r="N63" s="86"/>
      <c r="O63" s="68"/>
      <c r="P63" s="172"/>
      <c r="Q63" s="224"/>
      <c r="R63" s="224"/>
      <c r="S63" s="224"/>
      <c r="T63" s="224"/>
      <c r="U63" s="224"/>
      <c r="V63" s="224"/>
      <c r="W63" s="224"/>
      <c r="X63" s="224"/>
      <c r="Y63" s="104"/>
      <c r="Z63" s="104"/>
      <c r="AA63" s="101"/>
      <c r="AB63" s="101"/>
      <c r="AC63" s="101"/>
      <c r="AD63" s="101"/>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row>
    <row r="64" spans="1:118" s="23" customFormat="1" ht="12.75" x14ac:dyDescent="0.2">
      <c r="A64" s="51"/>
      <c r="B64" s="210"/>
      <c r="C64" s="77"/>
      <c r="D64" s="86"/>
      <c r="E64" s="86"/>
      <c r="F64" s="86"/>
      <c r="G64" s="86"/>
      <c r="H64" s="86"/>
      <c r="I64" s="86"/>
      <c r="J64" s="86"/>
      <c r="K64" s="86"/>
      <c r="L64" s="86"/>
      <c r="M64" s="86"/>
      <c r="N64" s="86"/>
      <c r="O64" s="68"/>
      <c r="P64" s="172"/>
      <c r="Q64" s="224"/>
      <c r="R64" s="224"/>
      <c r="S64" s="224"/>
      <c r="T64" s="224"/>
      <c r="U64" s="224"/>
      <c r="V64" s="224"/>
      <c r="W64" s="224"/>
      <c r="X64" s="224"/>
      <c r="Y64" s="104"/>
      <c r="Z64" s="104"/>
      <c r="AA64" s="101"/>
      <c r="AB64" s="101"/>
      <c r="AC64" s="101"/>
      <c r="AD64" s="101"/>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row>
    <row r="65" spans="1:118" s="23" customFormat="1" ht="18.75" customHeight="1" x14ac:dyDescent="0.2">
      <c r="A65" s="51"/>
      <c r="B65" s="210"/>
      <c r="C65" s="77"/>
      <c r="D65" s="43"/>
      <c r="E65" s="43"/>
      <c r="F65" s="43"/>
      <c r="G65" s="43"/>
      <c r="H65" s="43"/>
      <c r="I65" s="43"/>
      <c r="J65" s="43"/>
      <c r="K65" s="43"/>
      <c r="L65" s="43"/>
      <c r="M65" s="43"/>
      <c r="N65" s="43"/>
      <c r="O65" s="48"/>
      <c r="P65" s="172"/>
      <c r="Q65" s="224"/>
      <c r="R65" s="224"/>
      <c r="S65" s="224"/>
      <c r="T65" s="224"/>
      <c r="U65" s="224"/>
      <c r="V65" s="224"/>
      <c r="W65" s="224"/>
      <c r="X65" s="224"/>
      <c r="Y65" s="104"/>
      <c r="Z65" s="104"/>
      <c r="AA65" s="101"/>
      <c r="AB65" s="101"/>
      <c r="AC65" s="101"/>
      <c r="AD65" s="101"/>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row>
    <row r="66" spans="1:118" s="23" customFormat="1" ht="18.75" customHeight="1" x14ac:dyDescent="0.2">
      <c r="A66" s="51"/>
      <c r="B66" s="210"/>
      <c r="C66" s="77"/>
      <c r="D66" s="43"/>
      <c r="E66" s="43"/>
      <c r="F66" s="43"/>
      <c r="G66" s="43"/>
      <c r="H66" s="43"/>
      <c r="I66" s="43"/>
      <c r="J66" s="43"/>
      <c r="K66" s="43"/>
      <c r="L66" s="43"/>
      <c r="M66" s="43"/>
      <c r="N66" s="43"/>
      <c r="O66" s="48"/>
      <c r="P66" s="172"/>
      <c r="Q66" s="224"/>
      <c r="R66" s="224"/>
      <c r="S66" s="224"/>
      <c r="T66" s="224"/>
      <c r="U66" s="224"/>
      <c r="V66" s="224"/>
      <c r="W66" s="224"/>
      <c r="X66" s="224"/>
      <c r="Y66" s="104"/>
      <c r="Z66" s="104"/>
      <c r="AA66" s="101"/>
      <c r="AB66" s="101"/>
      <c r="AC66" s="101"/>
      <c r="AD66" s="101"/>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row>
    <row r="67" spans="1:118" s="23" customFormat="1" ht="18.75" customHeight="1" x14ac:dyDescent="0.2">
      <c r="A67" s="51"/>
      <c r="B67" s="210"/>
      <c r="C67" s="77"/>
      <c r="D67" s="43"/>
      <c r="E67" s="43"/>
      <c r="F67" s="43"/>
      <c r="G67" s="43"/>
      <c r="H67" s="43"/>
      <c r="I67" s="43"/>
      <c r="J67" s="43"/>
      <c r="K67" s="43"/>
      <c r="L67" s="43"/>
      <c r="M67" s="43"/>
      <c r="N67" s="43"/>
      <c r="O67" s="48"/>
      <c r="P67" s="172"/>
      <c r="Q67" s="224"/>
      <c r="R67" s="224"/>
      <c r="S67" s="224"/>
      <c r="T67" s="224"/>
      <c r="U67" s="224"/>
      <c r="V67" s="224"/>
      <c r="W67" s="224"/>
      <c r="X67" s="224"/>
      <c r="Y67" s="104"/>
      <c r="Z67" s="104"/>
      <c r="AA67" s="101"/>
      <c r="AB67" s="101"/>
      <c r="AC67" s="101"/>
      <c r="AD67" s="101"/>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row>
    <row r="68" spans="1:118" s="23" customFormat="1" ht="18.75" customHeight="1" x14ac:dyDescent="0.2">
      <c r="A68" s="51"/>
      <c r="B68" s="210" t="s">
        <v>15</v>
      </c>
      <c r="C68" s="77"/>
      <c r="D68" s="43"/>
      <c r="E68" s="43"/>
      <c r="F68" s="43"/>
      <c r="G68" s="43"/>
      <c r="H68" s="43"/>
      <c r="I68" s="43"/>
      <c r="J68" s="43"/>
      <c r="K68" s="43"/>
      <c r="L68" s="43"/>
      <c r="M68" s="43"/>
      <c r="N68" s="43"/>
      <c r="O68" s="48"/>
      <c r="P68" s="172"/>
      <c r="Q68" s="224"/>
      <c r="R68" s="224"/>
      <c r="S68" s="224"/>
      <c r="T68" s="224"/>
      <c r="U68" s="224"/>
      <c r="V68" s="224"/>
      <c r="W68" s="224"/>
      <c r="X68" s="224"/>
      <c r="Y68" s="104"/>
      <c r="Z68" s="104"/>
      <c r="AA68" s="101"/>
      <c r="AB68" s="101"/>
      <c r="AC68" s="101"/>
      <c r="AD68" s="101"/>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row>
    <row r="69" spans="1:118" s="23" customFormat="1" ht="18.75" customHeight="1" x14ac:dyDescent="0.2">
      <c r="A69" s="51"/>
      <c r="B69" s="210"/>
      <c r="C69" s="77"/>
      <c r="D69" s="43"/>
      <c r="E69" s="43"/>
      <c r="F69" s="43"/>
      <c r="G69" s="43"/>
      <c r="H69" s="43"/>
      <c r="I69" s="43"/>
      <c r="J69" s="43"/>
      <c r="K69" s="43"/>
      <c r="L69" s="43"/>
      <c r="M69" s="43"/>
      <c r="N69" s="43"/>
      <c r="O69" s="48"/>
      <c r="P69" s="172"/>
      <c r="Q69" s="224"/>
      <c r="R69" s="224"/>
      <c r="S69" s="224"/>
      <c r="T69" s="224"/>
      <c r="U69" s="224"/>
      <c r="V69" s="224"/>
      <c r="W69" s="224"/>
      <c r="X69" s="224"/>
      <c r="Y69" s="104"/>
      <c r="Z69" s="104"/>
      <c r="AA69" s="101"/>
      <c r="AB69" s="101"/>
      <c r="AC69" s="101"/>
      <c r="AD69" s="101"/>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row>
    <row r="70" spans="1:118" s="23" customFormat="1" ht="18.75" customHeight="1" x14ac:dyDescent="0.2">
      <c r="A70" s="51"/>
      <c r="B70" s="210"/>
      <c r="C70" s="77"/>
      <c r="D70" s="43"/>
      <c r="E70" s="43"/>
      <c r="F70" s="43"/>
      <c r="G70" s="43"/>
      <c r="H70" s="43"/>
      <c r="I70" s="43"/>
      <c r="J70" s="43"/>
      <c r="K70" s="43"/>
      <c r="L70" s="43"/>
      <c r="M70" s="43"/>
      <c r="N70" s="43"/>
      <c r="O70" s="48"/>
      <c r="P70" s="172"/>
      <c r="Q70" s="224"/>
      <c r="R70" s="224"/>
      <c r="S70" s="224"/>
      <c r="T70" s="224"/>
      <c r="U70" s="224"/>
      <c r="V70" s="224"/>
      <c r="W70" s="224"/>
      <c r="X70" s="224"/>
      <c r="Y70" s="104"/>
      <c r="Z70" s="104"/>
      <c r="AA70" s="101"/>
      <c r="AB70" s="101"/>
      <c r="AC70" s="101"/>
      <c r="AD70" s="101"/>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row>
    <row r="71" spans="1:118" s="23" customFormat="1" ht="18.75" customHeight="1" x14ac:dyDescent="0.2">
      <c r="A71" s="51"/>
      <c r="B71" s="210"/>
      <c r="C71" s="48"/>
      <c r="D71" s="43"/>
      <c r="E71" s="43"/>
      <c r="F71" s="43"/>
      <c r="G71" s="43"/>
      <c r="H71" s="43"/>
      <c r="I71" s="43"/>
      <c r="J71" s="43"/>
      <c r="K71" s="43"/>
      <c r="L71" s="43"/>
      <c r="M71" s="43"/>
      <c r="N71" s="43"/>
      <c r="O71" s="48"/>
      <c r="P71" s="172"/>
      <c r="Q71" s="224"/>
      <c r="R71" s="224"/>
      <c r="S71" s="224"/>
      <c r="T71" s="224"/>
      <c r="U71" s="224"/>
      <c r="V71" s="224"/>
      <c r="W71" s="224"/>
      <c r="X71" s="224"/>
      <c r="Y71" s="104"/>
      <c r="Z71" s="104"/>
      <c r="AA71" s="101"/>
      <c r="AB71" s="101"/>
      <c r="AC71" s="101"/>
      <c r="AD71" s="101"/>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row>
    <row r="72" spans="1:118" s="23" customFormat="1" ht="18.75" customHeight="1" x14ac:dyDescent="0.2">
      <c r="A72" s="51"/>
      <c r="B72" s="210"/>
      <c r="C72" s="48"/>
      <c r="D72" s="43"/>
      <c r="E72" s="43"/>
      <c r="F72" s="43"/>
      <c r="G72" s="43"/>
      <c r="H72" s="43"/>
      <c r="I72" s="43"/>
      <c r="J72" s="43"/>
      <c r="K72" s="43"/>
      <c r="L72" s="43"/>
      <c r="M72" s="43"/>
      <c r="N72" s="43"/>
      <c r="O72" s="48"/>
      <c r="P72" s="172"/>
      <c r="Q72" s="224"/>
      <c r="R72" s="224"/>
      <c r="S72" s="224"/>
      <c r="T72" s="224"/>
      <c r="U72" s="224"/>
      <c r="V72" s="224"/>
      <c r="W72" s="224"/>
      <c r="X72" s="224"/>
      <c r="Y72" s="104"/>
      <c r="Z72" s="104"/>
      <c r="AA72" s="101"/>
      <c r="AB72" s="101"/>
      <c r="AC72" s="101"/>
      <c r="AD72" s="101"/>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row>
    <row r="73" spans="1:118" s="23" customFormat="1" ht="18.75" customHeight="1" x14ac:dyDescent="0.2">
      <c r="A73" s="51"/>
      <c r="B73" s="210"/>
      <c r="C73" s="48"/>
      <c r="D73" s="43"/>
      <c r="E73" s="43"/>
      <c r="F73" s="43"/>
      <c r="G73" s="43"/>
      <c r="H73" s="43"/>
      <c r="I73" s="43"/>
      <c r="J73" s="43"/>
      <c r="K73" s="43"/>
      <c r="L73" s="43"/>
      <c r="M73" s="43"/>
      <c r="N73" s="43"/>
      <c r="O73" s="48"/>
      <c r="P73" s="172"/>
      <c r="Q73" s="224"/>
      <c r="R73" s="224"/>
      <c r="S73" s="224"/>
      <c r="T73" s="224"/>
      <c r="U73" s="224"/>
      <c r="V73" s="224"/>
      <c r="W73" s="224"/>
      <c r="X73" s="224"/>
      <c r="Y73" s="104"/>
      <c r="Z73" s="104"/>
      <c r="AA73" s="101"/>
      <c r="AB73" s="101"/>
      <c r="AC73" s="101"/>
      <c r="AD73" s="101"/>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row>
    <row r="74" spans="1:118" s="23" customFormat="1" ht="18.75" customHeight="1" x14ac:dyDescent="0.2">
      <c r="A74" s="51"/>
      <c r="B74" s="210"/>
      <c r="C74" s="48"/>
      <c r="D74" s="43"/>
      <c r="E74" s="43"/>
      <c r="F74" s="43"/>
      <c r="G74" s="43"/>
      <c r="H74" s="43"/>
      <c r="I74" s="43"/>
      <c r="J74" s="43"/>
      <c r="K74" s="43"/>
      <c r="L74" s="43"/>
      <c r="M74" s="43"/>
      <c r="N74" s="43"/>
      <c r="O74" s="48"/>
      <c r="P74" s="172"/>
      <c r="Q74" s="224"/>
      <c r="R74" s="224"/>
      <c r="S74" s="224"/>
      <c r="T74" s="224"/>
      <c r="U74" s="224"/>
      <c r="V74" s="224"/>
      <c r="W74" s="224"/>
      <c r="X74" s="224"/>
      <c r="Y74" s="104"/>
      <c r="Z74" s="104"/>
      <c r="AA74" s="101"/>
      <c r="AB74" s="101"/>
      <c r="AC74" s="101"/>
      <c r="AD74" s="101"/>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row>
    <row r="75" spans="1:118" s="23" customFormat="1" ht="18.75" customHeight="1" x14ac:dyDescent="0.2">
      <c r="A75" s="51"/>
      <c r="B75" s="210"/>
      <c r="C75" s="48"/>
      <c r="D75" s="43"/>
      <c r="E75" s="43"/>
      <c r="F75" s="43"/>
      <c r="G75" s="43"/>
      <c r="H75" s="43"/>
      <c r="I75" s="43"/>
      <c r="J75" s="43"/>
      <c r="K75" s="43"/>
      <c r="L75" s="43"/>
      <c r="M75" s="43"/>
      <c r="N75" s="43"/>
      <c r="O75" s="48"/>
      <c r="P75" s="172"/>
      <c r="Q75" s="224"/>
      <c r="R75" s="224"/>
      <c r="S75" s="224"/>
      <c r="T75" s="224"/>
      <c r="U75" s="224"/>
      <c r="V75" s="224"/>
      <c r="W75" s="224"/>
      <c r="X75" s="224"/>
      <c r="Y75" s="104"/>
      <c r="Z75" s="104"/>
      <c r="AA75" s="101"/>
      <c r="AB75" s="101"/>
      <c r="AC75" s="101"/>
      <c r="AD75" s="101"/>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row>
    <row r="76" spans="1:118" s="23" customFormat="1" ht="18" customHeight="1" x14ac:dyDescent="0.2">
      <c r="A76" s="51"/>
      <c r="B76" s="210"/>
      <c r="C76" s="48"/>
      <c r="D76" s="43"/>
      <c r="E76" s="43"/>
      <c r="F76" s="43"/>
      <c r="G76" s="43"/>
      <c r="H76" s="43"/>
      <c r="I76" s="43"/>
      <c r="J76" s="43"/>
      <c r="K76" s="43"/>
      <c r="L76" s="43"/>
      <c r="M76" s="43"/>
      <c r="N76" s="43"/>
      <c r="O76" s="48"/>
      <c r="P76" s="172"/>
      <c r="Q76" s="224"/>
      <c r="R76" s="224"/>
      <c r="S76" s="224"/>
      <c r="T76" s="224"/>
      <c r="U76" s="224"/>
      <c r="V76" s="224"/>
      <c r="W76" s="224"/>
      <c r="X76" s="224"/>
      <c r="Y76" s="104"/>
      <c r="Z76" s="104"/>
      <c r="AA76" s="101"/>
      <c r="AB76" s="101"/>
      <c r="AC76" s="101"/>
      <c r="AD76" s="101"/>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row>
    <row r="77" spans="1:118" s="23" customFormat="1" ht="18.75" customHeight="1" x14ac:dyDescent="0.2">
      <c r="A77" s="51"/>
      <c r="B77" s="210"/>
      <c r="C77" s="48"/>
      <c r="D77" s="163"/>
      <c r="E77" s="163"/>
      <c r="F77" s="163"/>
      <c r="G77" s="163"/>
      <c r="H77" s="163"/>
      <c r="I77" s="163"/>
      <c r="J77" s="163"/>
      <c r="K77" s="163"/>
      <c r="L77" s="163"/>
      <c r="M77" s="163"/>
      <c r="N77" s="163"/>
      <c r="O77" s="48"/>
      <c r="P77" s="172"/>
      <c r="Q77" s="224"/>
      <c r="R77" s="224"/>
      <c r="S77" s="224"/>
      <c r="T77" s="224"/>
      <c r="U77" s="224"/>
      <c r="V77" s="224"/>
      <c r="W77" s="224"/>
      <c r="X77" s="224"/>
      <c r="Y77" s="104"/>
      <c r="Z77" s="104"/>
      <c r="AA77" s="101"/>
      <c r="AB77" s="101"/>
      <c r="AC77" s="101"/>
      <c r="AD77" s="101"/>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row>
    <row r="78" spans="1:118" s="23" customFormat="1" ht="18.75" customHeight="1" x14ac:dyDescent="0.2">
      <c r="A78" s="51"/>
      <c r="B78" s="50"/>
      <c r="C78" s="264"/>
      <c r="D78" s="265"/>
      <c r="E78" s="265"/>
      <c r="F78" s="265"/>
      <c r="G78" s="265"/>
      <c r="H78" s="265"/>
      <c r="I78" s="265"/>
      <c r="J78" s="265"/>
      <c r="K78" s="265"/>
      <c r="L78" s="265"/>
      <c r="M78" s="265"/>
      <c r="N78" s="265"/>
      <c r="O78" s="264"/>
      <c r="P78" s="104"/>
      <c r="Q78" s="186"/>
      <c r="R78" s="186"/>
      <c r="S78" s="186"/>
      <c r="T78" s="186"/>
      <c r="U78" s="186"/>
      <c r="V78" s="186"/>
      <c r="W78" s="186"/>
      <c r="X78" s="186"/>
      <c r="Y78" s="104"/>
      <c r="Z78" s="104"/>
      <c r="AA78" s="101"/>
      <c r="AB78" s="101"/>
      <c r="AC78" s="101"/>
      <c r="AD78" s="101"/>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row>
    <row r="103" spans="1:118" s="23" customFormat="1" x14ac:dyDescent="0.2">
      <c r="A103" s="51"/>
      <c r="B103" s="51"/>
      <c r="C103" s="48"/>
      <c r="D103" s="48"/>
      <c r="E103" s="48"/>
      <c r="F103" s="48"/>
      <c r="G103" s="48"/>
      <c r="H103" s="48"/>
      <c r="I103" s="48"/>
      <c r="J103" s="48"/>
      <c r="K103" s="48"/>
      <c r="L103" s="48"/>
      <c r="M103" s="48"/>
      <c r="N103" s="48"/>
      <c r="O103" s="48"/>
      <c r="P103" s="104"/>
      <c r="Q103" s="186"/>
      <c r="R103" s="186"/>
      <c r="S103" s="186"/>
      <c r="T103" s="186"/>
      <c r="U103" s="186"/>
      <c r="V103" s="186"/>
      <c r="W103" s="186"/>
      <c r="X103" s="186"/>
      <c r="Y103" s="104"/>
      <c r="Z103" s="104"/>
      <c r="AA103" s="101"/>
      <c r="AB103" s="101"/>
      <c r="AC103" s="101"/>
      <c r="AD103" s="101"/>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row>
    <row r="104" spans="1:118" s="23" customFormat="1" x14ac:dyDescent="0.2">
      <c r="A104" s="51"/>
      <c r="B104" s="51"/>
      <c r="C104" s="48"/>
      <c r="D104" s="48"/>
      <c r="E104" s="48"/>
      <c r="F104" s="48"/>
      <c r="G104" s="48"/>
      <c r="H104" s="48"/>
      <c r="I104" s="48"/>
      <c r="J104" s="48"/>
      <c r="K104" s="48"/>
      <c r="L104" s="48"/>
      <c r="M104" s="48"/>
      <c r="N104" s="48"/>
      <c r="O104" s="48"/>
      <c r="P104" s="172"/>
      <c r="Q104" s="224"/>
      <c r="R104" s="224"/>
      <c r="S104" s="224"/>
      <c r="T104" s="186"/>
      <c r="U104" s="186"/>
      <c r="V104" s="186"/>
      <c r="W104" s="186"/>
      <c r="X104" s="186"/>
      <c r="Y104" s="104"/>
      <c r="Z104" s="104"/>
      <c r="AA104" s="101"/>
      <c r="AB104" s="101"/>
      <c r="AC104" s="101"/>
      <c r="AD104" s="101"/>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row>
    <row r="105" spans="1:118" s="23" customFormat="1" x14ac:dyDescent="0.2">
      <c r="A105" s="51"/>
      <c r="B105" s="50"/>
      <c r="C105" s="77"/>
      <c r="D105" s="48"/>
      <c r="E105" s="48"/>
      <c r="F105" s="48"/>
      <c r="G105" s="48"/>
      <c r="H105" s="48"/>
      <c r="I105" s="48"/>
      <c r="J105" s="48"/>
      <c r="K105" s="48"/>
      <c r="L105" s="48"/>
      <c r="M105" s="48"/>
      <c r="N105" s="48"/>
      <c r="O105" s="48"/>
      <c r="P105" s="172"/>
      <c r="Q105" s="224"/>
      <c r="R105" s="224"/>
      <c r="S105" s="224"/>
      <c r="T105" s="186"/>
      <c r="U105" s="186"/>
      <c r="V105" s="186"/>
      <c r="W105" s="186"/>
      <c r="X105" s="186"/>
      <c r="Y105" s="104"/>
      <c r="Z105" s="104"/>
      <c r="AA105" s="101"/>
      <c r="AB105" s="101"/>
      <c r="AC105" s="101"/>
      <c r="AD105" s="101"/>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row>
    <row r="106" spans="1:118" s="23" customFormat="1" x14ac:dyDescent="0.2">
      <c r="A106" s="51"/>
      <c r="B106" s="51"/>
      <c r="C106" s="48"/>
      <c r="D106" s="48"/>
      <c r="E106" s="48"/>
      <c r="F106" s="48"/>
      <c r="G106" s="48"/>
      <c r="H106" s="48"/>
      <c r="I106" s="48"/>
      <c r="J106" s="48"/>
      <c r="K106" s="48"/>
      <c r="L106" s="48"/>
      <c r="M106" s="48"/>
      <c r="N106" s="48"/>
      <c r="O106" s="48"/>
      <c r="P106" s="172"/>
      <c r="Q106" s="224"/>
      <c r="R106" s="224"/>
      <c r="S106" s="224"/>
      <c r="T106" s="186"/>
      <c r="U106" s="186"/>
      <c r="V106" s="186"/>
      <c r="W106" s="186"/>
      <c r="X106" s="186"/>
      <c r="Y106" s="104"/>
      <c r="Z106" s="104"/>
      <c r="AA106" s="101"/>
      <c r="AB106" s="101"/>
      <c r="AC106" s="101"/>
      <c r="AD106" s="101"/>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row>
    <row r="107" spans="1:118" s="23" customFormat="1" x14ac:dyDescent="0.2">
      <c r="A107" s="51"/>
      <c r="B107" s="51"/>
      <c r="C107" s="48"/>
      <c r="D107" s="48"/>
      <c r="E107" s="48"/>
      <c r="F107" s="48"/>
      <c r="G107" s="48"/>
      <c r="H107" s="48"/>
      <c r="I107" s="48"/>
      <c r="J107" s="48"/>
      <c r="K107" s="48"/>
      <c r="L107" s="48"/>
      <c r="M107" s="48"/>
      <c r="N107" s="48"/>
      <c r="O107" s="48"/>
      <c r="P107" s="172"/>
      <c r="Q107" s="224"/>
      <c r="R107" s="224"/>
      <c r="S107" s="224"/>
      <c r="T107" s="186"/>
      <c r="U107" s="186"/>
      <c r="V107" s="186"/>
      <c r="W107" s="186"/>
      <c r="X107" s="186"/>
      <c r="Y107" s="104"/>
      <c r="Z107" s="104"/>
      <c r="AA107" s="101"/>
      <c r="AB107" s="101"/>
      <c r="AC107" s="101"/>
      <c r="AD107" s="101"/>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row>
    <row r="108" spans="1:118" s="23" customFormat="1" x14ac:dyDescent="0.2">
      <c r="A108" s="51"/>
      <c r="B108" s="51"/>
      <c r="C108" s="48"/>
      <c r="D108" s="48"/>
      <c r="E108" s="48"/>
      <c r="F108" s="48"/>
      <c r="G108" s="48"/>
      <c r="H108" s="48"/>
      <c r="I108" s="48"/>
      <c r="J108" s="48"/>
      <c r="K108" s="48"/>
      <c r="L108" s="48"/>
      <c r="M108" s="48"/>
      <c r="N108" s="48"/>
      <c r="O108" s="48"/>
      <c r="P108" s="172"/>
      <c r="Q108" s="224"/>
      <c r="R108" s="224"/>
      <c r="S108" s="224"/>
      <c r="T108" s="186"/>
      <c r="U108" s="186"/>
      <c r="V108" s="186"/>
      <c r="W108" s="186"/>
      <c r="X108" s="186"/>
      <c r="Y108" s="104"/>
      <c r="Z108" s="104"/>
      <c r="AA108" s="101"/>
      <c r="AB108" s="101"/>
      <c r="AC108" s="101"/>
      <c r="AD108" s="101"/>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row>
    <row r="109" spans="1:118" s="23" customFormat="1" x14ac:dyDescent="0.2">
      <c r="A109" s="51"/>
      <c r="B109" s="51"/>
      <c r="C109" s="48"/>
      <c r="D109" s="48"/>
      <c r="E109" s="48"/>
      <c r="F109" s="48"/>
      <c r="G109" s="48"/>
      <c r="H109" s="48"/>
      <c r="I109" s="48"/>
      <c r="J109" s="48"/>
      <c r="K109" s="48"/>
      <c r="L109" s="48"/>
      <c r="M109" s="48"/>
      <c r="N109" s="48"/>
      <c r="O109" s="48"/>
      <c r="P109" s="172"/>
      <c r="Q109" s="224"/>
      <c r="R109" s="224"/>
      <c r="S109" s="224"/>
      <c r="T109" s="186"/>
      <c r="U109" s="186"/>
      <c r="V109" s="186"/>
      <c r="W109" s="186"/>
      <c r="X109" s="186"/>
      <c r="Y109" s="104"/>
      <c r="Z109" s="104"/>
      <c r="AA109" s="101"/>
      <c r="AB109" s="101"/>
      <c r="AC109" s="101"/>
      <c r="AD109" s="101"/>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row>
    <row r="110" spans="1:118" s="23" customFormat="1" x14ac:dyDescent="0.2">
      <c r="A110" s="51"/>
      <c r="B110" s="51"/>
      <c r="C110" s="48"/>
      <c r="D110" s="48"/>
      <c r="E110" s="48"/>
      <c r="F110" s="48"/>
      <c r="G110" s="48"/>
      <c r="H110" s="48"/>
      <c r="I110" s="48"/>
      <c r="J110" s="48"/>
      <c r="K110" s="48"/>
      <c r="L110" s="48"/>
      <c r="M110" s="48"/>
      <c r="N110" s="48"/>
      <c r="O110" s="48"/>
      <c r="P110" s="172"/>
      <c r="Q110" s="224"/>
      <c r="R110" s="224"/>
      <c r="S110" s="224"/>
      <c r="T110" s="186"/>
      <c r="U110" s="186"/>
      <c r="V110" s="186"/>
      <c r="W110" s="186"/>
      <c r="X110" s="186"/>
      <c r="Y110" s="104"/>
      <c r="Z110" s="104"/>
      <c r="AA110" s="101"/>
      <c r="AB110" s="101"/>
      <c r="AC110" s="101"/>
      <c r="AD110" s="101"/>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row>
    <row r="111" spans="1:118" s="23" customFormat="1" x14ac:dyDescent="0.2">
      <c r="A111" s="51"/>
      <c r="B111" s="51"/>
      <c r="C111" s="48"/>
      <c r="D111" s="48"/>
      <c r="E111" s="48"/>
      <c r="F111" s="48"/>
      <c r="G111" s="48"/>
      <c r="H111" s="48"/>
      <c r="I111" s="48"/>
      <c r="J111" s="48"/>
      <c r="K111" s="48"/>
      <c r="L111" s="48"/>
      <c r="M111" s="48"/>
      <c r="N111" s="48"/>
      <c r="O111" s="48"/>
      <c r="P111" s="172"/>
      <c r="Q111" s="224"/>
      <c r="R111" s="224"/>
      <c r="S111" s="224"/>
      <c r="T111" s="186"/>
      <c r="U111" s="186"/>
      <c r="V111" s="186"/>
      <c r="W111" s="186"/>
      <c r="X111" s="186"/>
      <c r="Y111" s="104"/>
      <c r="Z111" s="104"/>
      <c r="AA111" s="101"/>
      <c r="AB111" s="101"/>
      <c r="AC111" s="101"/>
      <c r="AD111" s="101"/>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row>
    <row r="112" spans="1:118" s="23" customFormat="1" x14ac:dyDescent="0.2">
      <c r="A112" s="51"/>
      <c r="B112" s="51"/>
      <c r="C112" s="48"/>
      <c r="D112" s="48"/>
      <c r="E112" s="48"/>
      <c r="F112" s="48"/>
      <c r="G112" s="48"/>
      <c r="H112" s="48"/>
      <c r="I112" s="48"/>
      <c r="J112" s="48"/>
      <c r="K112" s="48"/>
      <c r="L112" s="48"/>
      <c r="M112" s="48"/>
      <c r="N112" s="48"/>
      <c r="O112" s="48"/>
      <c r="P112" s="172"/>
      <c r="Q112" s="224"/>
      <c r="R112" s="224"/>
      <c r="S112" s="224"/>
      <c r="T112" s="186"/>
      <c r="U112" s="186"/>
      <c r="V112" s="186"/>
      <c r="W112" s="186"/>
      <c r="X112" s="186"/>
      <c r="Y112" s="104"/>
      <c r="Z112" s="104"/>
      <c r="AA112" s="101"/>
      <c r="AB112" s="101"/>
      <c r="AC112" s="101"/>
      <c r="AD112" s="101"/>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row>
    <row r="113" spans="1:118" s="23" customFormat="1" x14ac:dyDescent="0.2">
      <c r="A113" s="51"/>
      <c r="B113" s="51"/>
      <c r="C113" s="48"/>
      <c r="D113" s="48"/>
      <c r="E113" s="48"/>
      <c r="F113" s="48"/>
      <c r="G113" s="48"/>
      <c r="H113" s="48"/>
      <c r="I113" s="48"/>
      <c r="J113" s="48"/>
      <c r="K113" s="48"/>
      <c r="L113" s="48"/>
      <c r="M113" s="48"/>
      <c r="N113" s="48"/>
      <c r="O113" s="48"/>
      <c r="P113" s="172"/>
      <c r="Q113" s="224"/>
      <c r="R113" s="224"/>
      <c r="S113" s="224"/>
      <c r="T113" s="186"/>
      <c r="U113" s="186"/>
      <c r="V113" s="186"/>
      <c r="W113" s="186"/>
      <c r="X113" s="186"/>
      <c r="Y113" s="104"/>
      <c r="Z113" s="104"/>
      <c r="AA113" s="101"/>
      <c r="AB113" s="101"/>
      <c r="AC113" s="101"/>
      <c r="AD113" s="101"/>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row>
    <row r="114" spans="1:118" s="23" customFormat="1" x14ac:dyDescent="0.2">
      <c r="A114" s="51"/>
      <c r="B114" s="51"/>
      <c r="C114" s="48"/>
      <c r="D114" s="48"/>
      <c r="E114" s="48"/>
      <c r="F114" s="48"/>
      <c r="G114" s="48"/>
      <c r="H114" s="48"/>
      <c r="I114" s="48"/>
      <c r="J114" s="48"/>
      <c r="K114" s="48"/>
      <c r="L114" s="48"/>
      <c r="M114" s="48"/>
      <c r="N114" s="48"/>
      <c r="O114" s="48"/>
      <c r="P114" s="172"/>
      <c r="Q114" s="224"/>
      <c r="R114" s="224"/>
      <c r="S114" s="224"/>
      <c r="T114" s="186"/>
      <c r="U114" s="186"/>
      <c r="V114" s="186"/>
      <c r="W114" s="186"/>
      <c r="X114" s="186"/>
      <c r="Y114" s="104"/>
      <c r="Z114" s="104"/>
      <c r="AA114" s="101"/>
      <c r="AB114" s="101"/>
      <c r="AC114" s="101"/>
      <c r="AD114" s="101"/>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row>
    <row r="115" spans="1:118" s="23" customFormat="1" x14ac:dyDescent="0.2">
      <c r="A115" s="51"/>
      <c r="B115" s="51"/>
      <c r="C115" s="48"/>
      <c r="D115" s="48"/>
      <c r="E115" s="48"/>
      <c r="F115" s="48"/>
      <c r="G115" s="48"/>
      <c r="H115" s="48"/>
      <c r="I115" s="48"/>
      <c r="J115" s="48"/>
      <c r="K115" s="48"/>
      <c r="L115" s="48"/>
      <c r="M115" s="48"/>
      <c r="N115" s="48"/>
      <c r="O115" s="48"/>
      <c r="P115" s="172"/>
      <c r="Q115" s="224"/>
      <c r="R115" s="224"/>
      <c r="S115" s="224"/>
      <c r="T115" s="186"/>
      <c r="U115" s="186"/>
      <c r="V115" s="186"/>
      <c r="W115" s="186"/>
      <c r="X115" s="186"/>
      <c r="Y115" s="104"/>
      <c r="Z115" s="104"/>
      <c r="AA115" s="101"/>
      <c r="AB115" s="101"/>
      <c r="AC115" s="101"/>
      <c r="AD115" s="101"/>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row>
    <row r="116" spans="1:118" s="23" customFormat="1" x14ac:dyDescent="0.2">
      <c r="A116" s="51"/>
      <c r="B116" s="51"/>
      <c r="C116" s="48"/>
      <c r="D116" s="48"/>
      <c r="E116" s="48"/>
      <c r="F116" s="48"/>
      <c r="G116" s="48"/>
      <c r="H116" s="48"/>
      <c r="I116" s="48"/>
      <c r="J116" s="48"/>
      <c r="K116" s="48"/>
      <c r="L116" s="48"/>
      <c r="M116" s="48"/>
      <c r="N116" s="48"/>
      <c r="O116" s="48"/>
      <c r="P116" s="172"/>
      <c r="Q116" s="224"/>
      <c r="R116" s="224"/>
      <c r="S116" s="224"/>
      <c r="T116" s="186"/>
      <c r="U116" s="186"/>
      <c r="V116" s="186"/>
      <c r="W116" s="186"/>
      <c r="X116" s="186"/>
      <c r="Y116" s="104"/>
      <c r="Z116" s="104"/>
      <c r="AA116" s="101"/>
      <c r="AB116" s="101"/>
      <c r="AC116" s="101"/>
      <c r="AD116" s="101"/>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row>
    <row r="117" spans="1:118" s="23" customFormat="1" x14ac:dyDescent="0.2">
      <c r="A117" s="51"/>
      <c r="B117" s="51"/>
      <c r="C117" s="48"/>
      <c r="D117" s="48"/>
      <c r="E117" s="48"/>
      <c r="F117" s="48"/>
      <c r="G117" s="48"/>
      <c r="H117" s="48"/>
      <c r="I117" s="48"/>
      <c r="J117" s="48"/>
      <c r="K117" s="48"/>
      <c r="L117" s="48"/>
      <c r="M117" s="48"/>
      <c r="N117" s="48"/>
      <c r="O117" s="48"/>
      <c r="P117" s="172"/>
      <c r="Q117" s="224"/>
      <c r="R117" s="224"/>
      <c r="S117" s="224"/>
      <c r="T117" s="186"/>
      <c r="U117" s="186"/>
      <c r="V117" s="186"/>
      <c r="W117" s="186"/>
      <c r="X117" s="186"/>
      <c r="Y117" s="104"/>
      <c r="Z117" s="104"/>
      <c r="AA117" s="101"/>
      <c r="AB117" s="101"/>
      <c r="AC117" s="101"/>
      <c r="AD117" s="101"/>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row>
    <row r="118" spans="1:118" s="23" customFormat="1" x14ac:dyDescent="0.2">
      <c r="A118" s="51"/>
      <c r="B118" s="51"/>
      <c r="C118" s="48"/>
      <c r="D118" s="48"/>
      <c r="E118" s="48"/>
      <c r="F118" s="48"/>
      <c r="G118" s="48"/>
      <c r="H118" s="48"/>
      <c r="I118" s="48"/>
      <c r="J118" s="48"/>
      <c r="K118" s="48"/>
      <c r="L118" s="48"/>
      <c r="M118" s="48"/>
      <c r="N118" s="48"/>
      <c r="O118" s="48"/>
      <c r="P118" s="172"/>
      <c r="Q118" s="224"/>
      <c r="R118" s="224"/>
      <c r="S118" s="224"/>
      <c r="T118" s="186"/>
      <c r="U118" s="186"/>
      <c r="V118" s="186"/>
      <c r="W118" s="186"/>
      <c r="X118" s="186"/>
      <c r="Y118" s="104"/>
      <c r="Z118" s="104"/>
      <c r="AA118" s="101"/>
      <c r="AB118" s="101"/>
      <c r="AC118" s="101"/>
      <c r="AD118" s="101"/>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row>
    <row r="119" spans="1:118" s="23" customFormat="1" x14ac:dyDescent="0.2">
      <c r="A119" s="51"/>
      <c r="B119" s="51"/>
      <c r="C119" s="48"/>
      <c r="D119" s="48"/>
      <c r="E119" s="48"/>
      <c r="F119" s="48"/>
      <c r="G119" s="48"/>
      <c r="H119" s="48"/>
      <c r="I119" s="48"/>
      <c r="J119" s="48"/>
      <c r="K119" s="48"/>
      <c r="L119" s="48"/>
      <c r="M119" s="48"/>
      <c r="N119" s="48"/>
      <c r="O119" s="48"/>
      <c r="P119" s="172"/>
      <c r="Q119" s="224"/>
      <c r="R119" s="224"/>
      <c r="S119" s="224"/>
      <c r="T119" s="186"/>
      <c r="U119" s="186"/>
      <c r="V119" s="186"/>
      <c r="W119" s="186"/>
      <c r="X119" s="186"/>
      <c r="Y119" s="104"/>
      <c r="Z119" s="104"/>
      <c r="AA119" s="101"/>
      <c r="AB119" s="101"/>
      <c r="AC119" s="101"/>
      <c r="AD119" s="101"/>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row>
    <row r="120" spans="1:118" s="23" customFormat="1" x14ac:dyDescent="0.2">
      <c r="A120" s="51"/>
      <c r="B120" s="51"/>
      <c r="C120" s="48"/>
      <c r="D120" s="48"/>
      <c r="E120" s="48"/>
      <c r="F120" s="48"/>
      <c r="G120" s="48"/>
      <c r="H120" s="48"/>
      <c r="I120" s="48"/>
      <c r="J120" s="48"/>
      <c r="K120" s="48"/>
      <c r="L120" s="48"/>
      <c r="M120" s="48"/>
      <c r="N120" s="48"/>
      <c r="O120" s="48"/>
      <c r="P120" s="172"/>
      <c r="Q120" s="224"/>
      <c r="R120" s="224"/>
      <c r="S120" s="224"/>
      <c r="T120" s="186"/>
      <c r="U120" s="186"/>
      <c r="V120" s="186"/>
      <c r="W120" s="186"/>
      <c r="X120" s="186"/>
      <c r="Y120" s="104"/>
      <c r="Z120" s="104"/>
      <c r="AA120" s="101"/>
      <c r="AB120" s="101"/>
      <c r="AC120" s="101"/>
      <c r="AD120" s="101"/>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row>
    <row r="121" spans="1:118" s="23" customFormat="1" x14ac:dyDescent="0.2">
      <c r="A121" s="51"/>
      <c r="B121" s="51"/>
      <c r="C121" s="48"/>
      <c r="D121" s="48"/>
      <c r="E121" s="48"/>
      <c r="F121" s="48"/>
      <c r="G121" s="48"/>
      <c r="H121" s="48"/>
      <c r="I121" s="48"/>
      <c r="J121" s="48"/>
      <c r="K121" s="48"/>
      <c r="L121" s="48"/>
      <c r="M121" s="48"/>
      <c r="N121" s="48"/>
      <c r="O121" s="48"/>
      <c r="P121" s="172"/>
      <c r="Q121" s="224"/>
      <c r="R121" s="224"/>
      <c r="S121" s="224"/>
      <c r="T121" s="186"/>
      <c r="U121" s="186"/>
      <c r="V121" s="186"/>
      <c r="W121" s="186"/>
      <c r="X121" s="186"/>
      <c r="Y121" s="104"/>
      <c r="Z121" s="104"/>
      <c r="AA121" s="101"/>
      <c r="AB121" s="101"/>
      <c r="AC121" s="101"/>
      <c r="AD121" s="101"/>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row>
    <row r="122" spans="1:118" s="23" customFormat="1" x14ac:dyDescent="0.2">
      <c r="A122" s="51"/>
      <c r="B122" s="51"/>
      <c r="C122" s="48"/>
      <c r="D122" s="48"/>
      <c r="E122" s="48"/>
      <c r="F122" s="48"/>
      <c r="G122" s="48"/>
      <c r="H122" s="48"/>
      <c r="I122" s="48"/>
      <c r="J122" s="48"/>
      <c r="K122" s="48"/>
      <c r="L122" s="48"/>
      <c r="M122" s="48"/>
      <c r="N122" s="48"/>
      <c r="O122" s="48"/>
      <c r="P122" s="172"/>
      <c r="Q122" s="224"/>
      <c r="R122" s="224"/>
      <c r="S122" s="224"/>
      <c r="T122" s="186"/>
      <c r="U122" s="186"/>
      <c r="V122" s="186"/>
      <c r="W122" s="186"/>
      <c r="X122" s="186"/>
      <c r="Y122" s="104"/>
      <c r="Z122" s="104"/>
      <c r="AA122" s="101"/>
      <c r="AB122" s="101"/>
      <c r="AC122" s="101"/>
      <c r="AD122" s="101"/>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row>
    <row r="123" spans="1:118" s="23" customFormat="1" x14ac:dyDescent="0.2">
      <c r="A123" s="51"/>
      <c r="B123" s="51"/>
      <c r="C123" s="48"/>
      <c r="D123" s="48"/>
      <c r="E123" s="48"/>
      <c r="F123" s="48"/>
      <c r="G123" s="48"/>
      <c r="H123" s="48"/>
      <c r="I123" s="48"/>
      <c r="J123" s="48"/>
      <c r="K123" s="48"/>
      <c r="L123" s="48"/>
      <c r="M123" s="48"/>
      <c r="N123" s="48"/>
      <c r="O123" s="48"/>
      <c r="P123" s="172"/>
      <c r="Q123" s="224"/>
      <c r="R123" s="224"/>
      <c r="S123" s="224"/>
      <c r="T123" s="186"/>
      <c r="U123" s="186"/>
      <c r="V123" s="186"/>
      <c r="W123" s="186"/>
      <c r="X123" s="186"/>
      <c r="Y123" s="104"/>
      <c r="Z123" s="104"/>
      <c r="AA123" s="101"/>
      <c r="AB123" s="101"/>
      <c r="AC123" s="101"/>
      <c r="AD123" s="101"/>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row>
    <row r="124" spans="1:118" s="23" customFormat="1" x14ac:dyDescent="0.2">
      <c r="A124" s="51"/>
      <c r="B124" s="51"/>
      <c r="C124" s="48"/>
      <c r="D124" s="48"/>
      <c r="E124" s="48"/>
      <c r="F124" s="48"/>
      <c r="G124" s="48"/>
      <c r="H124" s="48"/>
      <c r="I124" s="48"/>
      <c r="J124" s="48"/>
      <c r="K124" s="48"/>
      <c r="L124" s="48"/>
      <c r="M124" s="48"/>
      <c r="N124" s="48"/>
      <c r="O124" s="48"/>
      <c r="P124" s="172"/>
      <c r="Q124" s="224"/>
      <c r="R124" s="224"/>
      <c r="S124" s="224"/>
      <c r="T124" s="186"/>
      <c r="U124" s="186"/>
      <c r="V124" s="186"/>
      <c r="W124" s="186"/>
      <c r="X124" s="186"/>
      <c r="Y124" s="104"/>
      <c r="Z124" s="104"/>
      <c r="AA124" s="101"/>
      <c r="AB124" s="101"/>
      <c r="AC124" s="101"/>
      <c r="AD124" s="101"/>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row>
    <row r="125" spans="1:118" s="23" customFormat="1" x14ac:dyDescent="0.2">
      <c r="A125" s="51"/>
      <c r="B125" s="51"/>
      <c r="C125" s="48"/>
      <c r="D125" s="48"/>
      <c r="E125" s="48"/>
      <c r="F125" s="48"/>
      <c r="G125" s="48"/>
      <c r="H125" s="48"/>
      <c r="I125" s="48"/>
      <c r="J125" s="48"/>
      <c r="K125" s="48"/>
      <c r="L125" s="48"/>
      <c r="M125" s="48"/>
      <c r="N125" s="48"/>
      <c r="O125" s="48"/>
      <c r="P125" s="172"/>
      <c r="Q125" s="224"/>
      <c r="R125" s="224"/>
      <c r="S125" s="224"/>
      <c r="T125" s="186"/>
      <c r="U125" s="186"/>
      <c r="V125" s="186"/>
      <c r="W125" s="186"/>
      <c r="X125" s="186"/>
      <c r="Y125" s="104"/>
      <c r="Z125" s="104"/>
      <c r="AA125" s="101"/>
      <c r="AB125" s="101"/>
      <c r="AC125" s="101"/>
      <c r="AD125" s="101"/>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row>
    <row r="126" spans="1:118" s="23" customFormat="1" x14ac:dyDescent="0.2">
      <c r="A126" s="51"/>
      <c r="B126" s="51"/>
      <c r="C126" s="48"/>
      <c r="D126" s="48"/>
      <c r="E126" s="48"/>
      <c r="F126" s="48"/>
      <c r="G126" s="48"/>
      <c r="H126" s="48"/>
      <c r="I126" s="48"/>
      <c r="J126" s="48"/>
      <c r="K126" s="48"/>
      <c r="L126" s="48"/>
      <c r="M126" s="48"/>
      <c r="N126" s="48"/>
      <c r="O126" s="48"/>
      <c r="P126" s="172"/>
      <c r="Q126" s="224"/>
      <c r="R126" s="224"/>
      <c r="S126" s="224"/>
      <c r="T126" s="186"/>
      <c r="U126" s="186"/>
      <c r="V126" s="186"/>
      <c r="W126" s="186"/>
      <c r="X126" s="186"/>
      <c r="Y126" s="104"/>
      <c r="Z126" s="104"/>
      <c r="AA126" s="101"/>
      <c r="AB126" s="101"/>
      <c r="AC126" s="101"/>
      <c r="AD126" s="101"/>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row>
    <row r="127" spans="1:118" s="23" customFormat="1" x14ac:dyDescent="0.2">
      <c r="A127" s="51"/>
      <c r="B127" s="51"/>
      <c r="C127" s="48"/>
      <c r="D127" s="48"/>
      <c r="E127" s="48"/>
      <c r="F127" s="48"/>
      <c r="G127" s="48"/>
      <c r="H127" s="48"/>
      <c r="I127" s="48"/>
      <c r="J127" s="48"/>
      <c r="K127" s="48"/>
      <c r="L127" s="48"/>
      <c r="M127" s="48"/>
      <c r="N127" s="48"/>
      <c r="O127" s="48"/>
      <c r="P127" s="172"/>
      <c r="Q127" s="224"/>
      <c r="R127" s="224"/>
      <c r="S127" s="224"/>
      <c r="T127" s="186"/>
      <c r="U127" s="186"/>
      <c r="V127" s="186"/>
      <c r="W127" s="186"/>
      <c r="X127" s="186"/>
      <c r="Y127" s="104"/>
      <c r="Z127" s="104"/>
      <c r="AA127" s="101"/>
      <c r="AB127" s="101"/>
      <c r="AC127" s="101"/>
      <c r="AD127" s="101"/>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row>
    <row r="128" spans="1:118" s="23" customFormat="1" x14ac:dyDescent="0.2">
      <c r="A128" s="51"/>
      <c r="B128" s="51"/>
      <c r="C128" s="48"/>
      <c r="D128" s="48"/>
      <c r="E128" s="48"/>
      <c r="F128" s="48"/>
      <c r="G128" s="48"/>
      <c r="H128" s="48"/>
      <c r="I128" s="48"/>
      <c r="J128" s="48"/>
      <c r="K128" s="48"/>
      <c r="L128" s="48"/>
      <c r="M128" s="48"/>
      <c r="N128" s="48"/>
      <c r="O128" s="48"/>
      <c r="P128" s="172"/>
      <c r="Q128" s="224"/>
      <c r="R128" s="224"/>
      <c r="S128" s="224"/>
      <c r="T128" s="186"/>
      <c r="U128" s="186"/>
      <c r="V128" s="186"/>
      <c r="W128" s="186"/>
      <c r="X128" s="186"/>
      <c r="Y128" s="104"/>
      <c r="Z128" s="104"/>
      <c r="AA128" s="101"/>
      <c r="AB128" s="101"/>
      <c r="AC128" s="101"/>
      <c r="AD128" s="101"/>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row>
    <row r="129" spans="1:118" s="23" customFormat="1" x14ac:dyDescent="0.2">
      <c r="A129" s="51"/>
      <c r="B129" s="51"/>
      <c r="C129" s="48"/>
      <c r="D129" s="48"/>
      <c r="E129" s="48"/>
      <c r="F129" s="48"/>
      <c r="G129" s="48"/>
      <c r="H129" s="48"/>
      <c r="I129" s="48"/>
      <c r="J129" s="48"/>
      <c r="K129" s="48"/>
      <c r="L129" s="48"/>
      <c r="M129" s="48"/>
      <c r="N129" s="48"/>
      <c r="O129" s="48"/>
      <c r="P129" s="172"/>
      <c r="Q129" s="224"/>
      <c r="R129" s="224"/>
      <c r="S129" s="224"/>
      <c r="T129" s="186"/>
      <c r="U129" s="186"/>
      <c r="V129" s="186"/>
      <c r="W129" s="186"/>
      <c r="X129" s="186"/>
      <c r="Y129" s="104"/>
      <c r="Z129" s="104"/>
      <c r="AA129" s="101"/>
      <c r="AB129" s="101"/>
      <c r="AC129" s="101"/>
      <c r="AD129" s="101"/>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row>
    <row r="130" spans="1:118" s="23" customFormat="1" x14ac:dyDescent="0.2">
      <c r="A130" s="51"/>
      <c r="B130" s="51"/>
      <c r="C130" s="48"/>
      <c r="D130" s="48"/>
      <c r="E130" s="48"/>
      <c r="F130" s="48"/>
      <c r="G130" s="48"/>
      <c r="H130" s="48"/>
      <c r="I130" s="48"/>
      <c r="J130" s="48"/>
      <c r="K130" s="48"/>
      <c r="L130" s="48"/>
      <c r="M130" s="48"/>
      <c r="N130" s="48"/>
      <c r="O130" s="48"/>
      <c r="P130" s="172"/>
      <c r="Q130" s="224"/>
      <c r="R130" s="224"/>
      <c r="S130" s="224"/>
      <c r="T130" s="186"/>
      <c r="U130" s="186"/>
      <c r="V130" s="186"/>
      <c r="W130" s="186"/>
      <c r="X130" s="186"/>
      <c r="Y130" s="104"/>
      <c r="Z130" s="104"/>
      <c r="AA130" s="101"/>
      <c r="AB130" s="101"/>
      <c r="AC130" s="101"/>
      <c r="AD130" s="101"/>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row>
    <row r="131" spans="1:118" s="23" customFormat="1" x14ac:dyDescent="0.2">
      <c r="A131" s="51"/>
      <c r="B131" s="51"/>
      <c r="C131" s="48"/>
      <c r="D131" s="48"/>
      <c r="E131" s="48"/>
      <c r="F131" s="48"/>
      <c r="G131" s="48"/>
      <c r="H131" s="48"/>
      <c r="I131" s="48"/>
      <c r="J131" s="48"/>
      <c r="K131" s="48"/>
      <c r="L131" s="48"/>
      <c r="M131" s="48"/>
      <c r="N131" s="48"/>
      <c r="O131" s="48"/>
      <c r="P131" s="172"/>
      <c r="Q131" s="224"/>
      <c r="R131" s="224"/>
      <c r="S131" s="224"/>
      <c r="T131" s="186"/>
      <c r="U131" s="186"/>
      <c r="V131" s="186"/>
      <c r="W131" s="186"/>
      <c r="X131" s="186"/>
      <c r="Y131" s="104"/>
      <c r="Z131" s="104"/>
      <c r="AA131" s="101"/>
      <c r="AB131" s="101"/>
      <c r="AC131" s="101"/>
      <c r="AD131" s="101"/>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row>
    <row r="132" spans="1:118" s="23" customFormat="1" x14ac:dyDescent="0.2">
      <c r="A132" s="51"/>
      <c r="B132" s="51"/>
      <c r="C132" s="48"/>
      <c r="D132" s="48"/>
      <c r="E132" s="48"/>
      <c r="F132" s="48"/>
      <c r="G132" s="48"/>
      <c r="H132" s="48"/>
      <c r="I132" s="48"/>
      <c r="J132" s="48"/>
      <c r="K132" s="48"/>
      <c r="L132" s="48"/>
      <c r="M132" s="48"/>
      <c r="N132" s="48"/>
      <c r="O132" s="48"/>
      <c r="P132" s="172"/>
      <c r="Q132" s="224"/>
      <c r="R132" s="224"/>
      <c r="S132" s="224"/>
      <c r="T132" s="186"/>
      <c r="U132" s="186"/>
      <c r="V132" s="186"/>
      <c r="W132" s="186"/>
      <c r="X132" s="186"/>
      <c r="Y132" s="104"/>
      <c r="Z132" s="104"/>
      <c r="AA132" s="101"/>
      <c r="AB132" s="101"/>
      <c r="AC132" s="101"/>
      <c r="AD132" s="101"/>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row>
    <row r="133" spans="1:118" s="23" customFormat="1" x14ac:dyDescent="0.2">
      <c r="A133" s="51"/>
      <c r="B133" s="51"/>
      <c r="C133" s="48"/>
      <c r="D133" s="48"/>
      <c r="E133" s="48"/>
      <c r="F133" s="48"/>
      <c r="G133" s="48"/>
      <c r="H133" s="48"/>
      <c r="I133" s="48"/>
      <c r="J133" s="48"/>
      <c r="K133" s="48"/>
      <c r="L133" s="48"/>
      <c r="M133" s="48"/>
      <c r="N133" s="48"/>
      <c r="O133" s="48"/>
      <c r="P133" s="172"/>
      <c r="Q133" s="224"/>
      <c r="R133" s="224"/>
      <c r="S133" s="224"/>
      <c r="T133" s="186"/>
      <c r="U133" s="186"/>
      <c r="V133" s="186"/>
      <c r="W133" s="186"/>
      <c r="X133" s="186"/>
      <c r="Y133" s="104"/>
      <c r="Z133" s="104"/>
      <c r="AA133" s="101"/>
      <c r="AB133" s="101"/>
      <c r="AC133" s="101"/>
      <c r="AD133" s="101"/>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row>
    <row r="134" spans="1:118" s="23" customFormat="1" x14ac:dyDescent="0.2">
      <c r="A134" s="51"/>
      <c r="B134" s="51"/>
      <c r="C134" s="48"/>
      <c r="D134" s="48"/>
      <c r="E134" s="48"/>
      <c r="F134" s="48"/>
      <c r="G134" s="48"/>
      <c r="H134" s="48"/>
      <c r="I134" s="48"/>
      <c r="J134" s="48"/>
      <c r="K134" s="48"/>
      <c r="L134" s="48"/>
      <c r="M134" s="48"/>
      <c r="N134" s="48"/>
      <c r="O134" s="48"/>
      <c r="P134" s="172"/>
      <c r="Q134" s="224"/>
      <c r="R134" s="224"/>
      <c r="S134" s="224"/>
      <c r="T134" s="186"/>
      <c r="U134" s="186"/>
      <c r="V134" s="186"/>
      <c r="W134" s="186"/>
      <c r="X134" s="186"/>
      <c r="Y134" s="104"/>
      <c r="Z134" s="104"/>
      <c r="AA134" s="101"/>
      <c r="AB134" s="101"/>
      <c r="AC134" s="101"/>
      <c r="AD134" s="101"/>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row>
    <row r="135" spans="1:118" s="23" customFormat="1" x14ac:dyDescent="0.2">
      <c r="A135" s="51"/>
      <c r="B135" s="51"/>
      <c r="C135" s="48"/>
      <c r="D135" s="48"/>
      <c r="E135" s="48"/>
      <c r="F135" s="48"/>
      <c r="G135" s="48"/>
      <c r="H135" s="48"/>
      <c r="I135" s="48"/>
      <c r="J135" s="48"/>
      <c r="K135" s="48"/>
      <c r="L135" s="48"/>
      <c r="M135" s="48"/>
      <c r="N135" s="48"/>
      <c r="O135" s="48"/>
      <c r="P135" s="172"/>
      <c r="Q135" s="224"/>
      <c r="R135" s="224"/>
      <c r="S135" s="224"/>
      <c r="T135" s="186"/>
      <c r="U135" s="186"/>
      <c r="V135" s="186"/>
      <c r="W135" s="186"/>
      <c r="X135" s="186"/>
      <c r="Y135" s="104"/>
      <c r="Z135" s="104"/>
      <c r="AA135" s="101"/>
      <c r="AB135" s="101"/>
      <c r="AC135" s="101"/>
      <c r="AD135" s="101"/>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row>
    <row r="136" spans="1:118" s="23" customFormat="1" x14ac:dyDescent="0.2">
      <c r="A136" s="51"/>
      <c r="B136" s="51"/>
      <c r="C136" s="48"/>
      <c r="D136" s="48"/>
      <c r="E136" s="48"/>
      <c r="F136" s="48"/>
      <c r="G136" s="48"/>
      <c r="H136" s="48"/>
      <c r="I136" s="48"/>
      <c r="J136" s="48"/>
      <c r="K136" s="48"/>
      <c r="L136" s="48"/>
      <c r="M136" s="48"/>
      <c r="N136" s="48"/>
      <c r="O136" s="48"/>
      <c r="P136" s="172"/>
      <c r="Q136" s="224"/>
      <c r="R136" s="224"/>
      <c r="S136" s="224"/>
      <c r="T136" s="186"/>
      <c r="U136" s="186"/>
      <c r="V136" s="186"/>
      <c r="W136" s="186"/>
      <c r="X136" s="186"/>
      <c r="Y136" s="104"/>
      <c r="Z136" s="104"/>
      <c r="AA136" s="101"/>
      <c r="AB136" s="101"/>
      <c r="AC136" s="101"/>
      <c r="AD136" s="101"/>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row>
    <row r="137" spans="1:118" s="23" customFormat="1" x14ac:dyDescent="0.2">
      <c r="A137" s="51"/>
      <c r="B137" s="51"/>
      <c r="C137" s="48"/>
      <c r="D137" s="48"/>
      <c r="E137" s="48"/>
      <c r="F137" s="48"/>
      <c r="G137" s="48"/>
      <c r="H137" s="48"/>
      <c r="I137" s="48"/>
      <c r="J137" s="48"/>
      <c r="K137" s="48"/>
      <c r="L137" s="48"/>
      <c r="M137" s="48"/>
      <c r="N137" s="48"/>
      <c r="O137" s="48"/>
      <c r="P137" s="172"/>
      <c r="Q137" s="224"/>
      <c r="R137" s="224"/>
      <c r="S137" s="224"/>
      <c r="T137" s="186"/>
      <c r="U137" s="186"/>
      <c r="V137" s="186"/>
      <c r="W137" s="186"/>
      <c r="X137" s="186"/>
      <c r="Y137" s="104"/>
      <c r="Z137" s="104"/>
      <c r="AA137" s="101"/>
      <c r="AB137" s="101"/>
      <c r="AC137" s="101"/>
      <c r="AD137" s="101"/>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row>
    <row r="138" spans="1:118" s="23" customFormat="1" x14ac:dyDescent="0.2">
      <c r="A138" s="51"/>
      <c r="B138" s="51"/>
      <c r="C138" s="48"/>
      <c r="D138" s="48"/>
      <c r="E138" s="48"/>
      <c r="F138" s="48"/>
      <c r="G138" s="48"/>
      <c r="H138" s="48"/>
      <c r="I138" s="48"/>
      <c r="J138" s="48"/>
      <c r="K138" s="48"/>
      <c r="L138" s="48"/>
      <c r="M138" s="48"/>
      <c r="N138" s="48"/>
      <c r="O138" s="48"/>
      <c r="P138" s="172"/>
      <c r="Q138" s="224"/>
      <c r="R138" s="224"/>
      <c r="S138" s="224"/>
      <c r="T138" s="186"/>
      <c r="U138" s="186"/>
      <c r="V138" s="186"/>
      <c r="W138" s="186"/>
      <c r="X138" s="186"/>
      <c r="Y138" s="104"/>
      <c r="Z138" s="104"/>
      <c r="AA138" s="101"/>
      <c r="AB138" s="101"/>
      <c r="AC138" s="101"/>
      <c r="AD138" s="101"/>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row>
    <row r="139" spans="1:118" s="23" customFormat="1" x14ac:dyDescent="0.2">
      <c r="A139" s="51"/>
      <c r="B139" s="51"/>
      <c r="C139" s="48"/>
      <c r="D139" s="48"/>
      <c r="E139" s="48"/>
      <c r="F139" s="48"/>
      <c r="G139" s="48"/>
      <c r="H139" s="48"/>
      <c r="I139" s="48"/>
      <c r="J139" s="48"/>
      <c r="K139" s="48"/>
      <c r="L139" s="48"/>
      <c r="M139" s="48"/>
      <c r="N139" s="48"/>
      <c r="O139" s="48"/>
      <c r="P139" s="172"/>
      <c r="Q139" s="224"/>
      <c r="R139" s="224"/>
      <c r="S139" s="224"/>
      <c r="T139" s="186"/>
      <c r="U139" s="186"/>
      <c r="V139" s="186"/>
      <c r="W139" s="186"/>
      <c r="X139" s="186"/>
      <c r="Y139" s="104"/>
      <c r="Z139" s="104"/>
      <c r="AA139" s="101"/>
      <c r="AB139" s="101"/>
      <c r="AC139" s="101"/>
      <c r="AD139" s="101"/>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row>
    <row r="140" spans="1:118" s="23" customFormat="1" x14ac:dyDescent="0.2">
      <c r="A140" s="51"/>
      <c r="B140" s="51"/>
      <c r="C140" s="48"/>
      <c r="D140" s="48"/>
      <c r="E140" s="48"/>
      <c r="F140" s="48"/>
      <c r="G140" s="48"/>
      <c r="H140" s="48"/>
      <c r="I140" s="48"/>
      <c r="J140" s="48"/>
      <c r="K140" s="48"/>
      <c r="L140" s="48"/>
      <c r="M140" s="48"/>
      <c r="N140" s="48"/>
      <c r="O140" s="48"/>
      <c r="P140" s="172"/>
      <c r="Q140" s="224"/>
      <c r="R140" s="224"/>
      <c r="S140" s="224"/>
      <c r="T140" s="186"/>
      <c r="U140" s="186"/>
      <c r="V140" s="186"/>
      <c r="W140" s="186"/>
      <c r="X140" s="186"/>
      <c r="Y140" s="104"/>
      <c r="Z140" s="104"/>
      <c r="AA140" s="101"/>
      <c r="AB140" s="101"/>
      <c r="AC140" s="101"/>
      <c r="AD140" s="101"/>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row>
    <row r="141" spans="1:118" s="23" customFormat="1" x14ac:dyDescent="0.2">
      <c r="A141" s="51"/>
      <c r="B141" s="51"/>
      <c r="C141" s="48"/>
      <c r="D141" s="48"/>
      <c r="E141" s="48"/>
      <c r="F141" s="48"/>
      <c r="G141" s="48"/>
      <c r="H141" s="48"/>
      <c r="I141" s="48"/>
      <c r="J141" s="48"/>
      <c r="K141" s="48"/>
      <c r="L141" s="48"/>
      <c r="M141" s="48"/>
      <c r="N141" s="48"/>
      <c r="O141" s="48"/>
      <c r="P141" s="172"/>
      <c r="Q141" s="224"/>
      <c r="R141" s="224"/>
      <c r="S141" s="224"/>
      <c r="T141" s="186"/>
      <c r="U141" s="186"/>
      <c r="V141" s="186"/>
      <c r="W141" s="186"/>
      <c r="X141" s="186"/>
      <c r="Y141" s="104"/>
      <c r="Z141" s="104"/>
      <c r="AA141" s="101"/>
      <c r="AB141" s="101"/>
      <c r="AC141" s="101"/>
      <c r="AD141" s="101"/>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row>
    <row r="142" spans="1:118" s="23" customFormat="1" x14ac:dyDescent="0.2">
      <c r="A142" s="51"/>
      <c r="B142" s="51"/>
      <c r="C142" s="48"/>
      <c r="D142" s="48"/>
      <c r="E142" s="48"/>
      <c r="F142" s="48"/>
      <c r="G142" s="48"/>
      <c r="H142" s="48"/>
      <c r="I142" s="48"/>
      <c r="J142" s="48"/>
      <c r="K142" s="48"/>
      <c r="L142" s="48"/>
      <c r="M142" s="48"/>
      <c r="N142" s="48"/>
      <c r="O142" s="48"/>
      <c r="P142" s="172"/>
      <c r="Q142" s="224"/>
      <c r="R142" s="224"/>
      <c r="S142" s="224"/>
      <c r="T142" s="186"/>
      <c r="U142" s="186"/>
      <c r="V142" s="186"/>
      <c r="W142" s="186"/>
      <c r="X142" s="186"/>
      <c r="Y142" s="104"/>
      <c r="Z142" s="104"/>
      <c r="AA142" s="101"/>
      <c r="AB142" s="101"/>
      <c r="AC142" s="101"/>
      <c r="AD142" s="101"/>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row>
    <row r="143" spans="1:118" s="23" customFormat="1" x14ac:dyDescent="0.2">
      <c r="A143" s="51"/>
      <c r="B143" s="51"/>
      <c r="C143" s="48"/>
      <c r="D143" s="48"/>
      <c r="E143" s="48"/>
      <c r="F143" s="48"/>
      <c r="G143" s="48"/>
      <c r="H143" s="48"/>
      <c r="I143" s="48"/>
      <c r="J143" s="48"/>
      <c r="K143" s="48"/>
      <c r="L143" s="48"/>
      <c r="M143" s="48"/>
      <c r="N143" s="48"/>
      <c r="O143" s="48"/>
      <c r="P143" s="172"/>
      <c r="Q143" s="224"/>
      <c r="R143" s="224"/>
      <c r="S143" s="224"/>
      <c r="T143" s="186"/>
      <c r="U143" s="186"/>
      <c r="V143" s="186"/>
      <c r="W143" s="186"/>
      <c r="X143" s="186"/>
      <c r="Y143" s="104"/>
      <c r="Z143" s="104"/>
      <c r="AA143" s="101"/>
      <c r="AB143" s="101"/>
      <c r="AC143" s="101"/>
      <c r="AD143" s="101"/>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row>
    <row r="144" spans="1:118" s="23" customFormat="1" x14ac:dyDescent="0.2">
      <c r="A144" s="51"/>
      <c r="B144" s="51"/>
      <c r="C144" s="48"/>
      <c r="D144" s="48"/>
      <c r="E144" s="48"/>
      <c r="F144" s="48"/>
      <c r="G144" s="48"/>
      <c r="H144" s="48"/>
      <c r="I144" s="48"/>
      <c r="J144" s="48"/>
      <c r="K144" s="48"/>
      <c r="L144" s="48"/>
      <c r="M144" s="48"/>
      <c r="N144" s="48"/>
      <c r="O144" s="48"/>
      <c r="P144" s="172"/>
      <c r="Q144" s="224"/>
      <c r="R144" s="224"/>
      <c r="S144" s="224"/>
      <c r="T144" s="186"/>
      <c r="U144" s="186"/>
      <c r="V144" s="186"/>
      <c r="W144" s="186"/>
      <c r="X144" s="186"/>
      <c r="Y144" s="104"/>
      <c r="Z144" s="104"/>
      <c r="AA144" s="101"/>
      <c r="AB144" s="101"/>
      <c r="AC144" s="101"/>
      <c r="AD144" s="101"/>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row>
    <row r="145" spans="1:118" s="23" customFormat="1" x14ac:dyDescent="0.2">
      <c r="A145" s="51"/>
      <c r="B145" s="51"/>
      <c r="C145" s="48"/>
      <c r="D145" s="48"/>
      <c r="E145" s="48"/>
      <c r="F145" s="48"/>
      <c r="G145" s="48"/>
      <c r="H145" s="48"/>
      <c r="I145" s="48"/>
      <c r="J145" s="48"/>
      <c r="K145" s="48"/>
      <c r="L145" s="48"/>
      <c r="M145" s="48"/>
      <c r="N145" s="48"/>
      <c r="O145" s="48"/>
      <c r="P145" s="172"/>
      <c r="Q145" s="224"/>
      <c r="R145" s="224"/>
      <c r="S145" s="224"/>
      <c r="T145" s="186"/>
      <c r="U145" s="186"/>
      <c r="V145" s="186"/>
      <c r="W145" s="186"/>
      <c r="X145" s="186"/>
      <c r="Y145" s="104"/>
      <c r="Z145" s="104"/>
      <c r="AA145" s="101"/>
      <c r="AB145" s="101"/>
      <c r="AC145" s="101"/>
      <c r="AD145" s="101"/>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row>
    <row r="146" spans="1:118" s="23" customFormat="1" x14ac:dyDescent="0.2">
      <c r="A146" s="51"/>
      <c r="B146" s="51"/>
      <c r="C146" s="48"/>
      <c r="D146" s="48"/>
      <c r="E146" s="48"/>
      <c r="F146" s="48"/>
      <c r="G146" s="48"/>
      <c r="H146" s="48"/>
      <c r="I146" s="48"/>
      <c r="J146" s="48"/>
      <c r="K146" s="48"/>
      <c r="L146" s="48"/>
      <c r="M146" s="48"/>
      <c r="N146" s="48"/>
      <c r="O146" s="48"/>
      <c r="P146" s="172"/>
      <c r="Q146" s="224"/>
      <c r="R146" s="224"/>
      <c r="S146" s="224"/>
      <c r="T146" s="186"/>
      <c r="U146" s="186"/>
      <c r="V146" s="186"/>
      <c r="W146" s="186"/>
      <c r="X146" s="186"/>
      <c r="Y146" s="104"/>
      <c r="Z146" s="104"/>
      <c r="AA146" s="101"/>
      <c r="AB146" s="101"/>
      <c r="AC146" s="101"/>
      <c r="AD146" s="101"/>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row>
    <row r="147" spans="1:118" s="23" customFormat="1" x14ac:dyDescent="0.2">
      <c r="A147" s="51"/>
      <c r="B147" s="51"/>
      <c r="C147" s="48"/>
      <c r="D147" s="48"/>
      <c r="E147" s="48"/>
      <c r="F147" s="48"/>
      <c r="G147" s="48"/>
      <c r="H147" s="48"/>
      <c r="I147" s="48"/>
      <c r="J147" s="48"/>
      <c r="K147" s="48"/>
      <c r="L147" s="48"/>
      <c r="M147" s="48"/>
      <c r="N147" s="48"/>
      <c r="O147" s="48"/>
      <c r="P147" s="172"/>
      <c r="Q147" s="224"/>
      <c r="R147" s="224"/>
      <c r="S147" s="224"/>
      <c r="T147" s="186"/>
      <c r="U147" s="186"/>
      <c r="V147" s="186"/>
      <c r="W147" s="186"/>
      <c r="X147" s="186"/>
      <c r="Y147" s="104"/>
      <c r="Z147" s="104"/>
      <c r="AA147" s="101"/>
      <c r="AB147" s="101"/>
      <c r="AC147" s="101"/>
      <c r="AD147" s="101"/>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row>
    <row r="148" spans="1:118" s="23" customFormat="1" x14ac:dyDescent="0.2">
      <c r="A148" s="51"/>
      <c r="B148" s="51"/>
      <c r="C148" s="48"/>
      <c r="D148" s="48"/>
      <c r="E148" s="48"/>
      <c r="F148" s="48"/>
      <c r="G148" s="48"/>
      <c r="H148" s="48"/>
      <c r="I148" s="48"/>
      <c r="J148" s="48"/>
      <c r="K148" s="48"/>
      <c r="L148" s="48"/>
      <c r="M148" s="48"/>
      <c r="N148" s="48"/>
      <c r="O148" s="48"/>
      <c r="P148" s="172"/>
      <c r="Q148" s="224"/>
      <c r="R148" s="224"/>
      <c r="S148" s="224"/>
      <c r="T148" s="186"/>
      <c r="U148" s="186"/>
      <c r="V148" s="186"/>
      <c r="W148" s="186"/>
      <c r="X148" s="186"/>
      <c r="Y148" s="104"/>
      <c r="Z148" s="104"/>
      <c r="AA148" s="101"/>
      <c r="AB148" s="101"/>
      <c r="AC148" s="101"/>
      <c r="AD148" s="101"/>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row>
    <row r="149" spans="1:118" s="23" customFormat="1" x14ac:dyDescent="0.2">
      <c r="A149" s="51"/>
      <c r="B149" s="51"/>
      <c r="C149" s="48"/>
      <c r="D149" s="48"/>
      <c r="E149" s="48"/>
      <c r="F149" s="48"/>
      <c r="G149" s="48"/>
      <c r="H149" s="48"/>
      <c r="I149" s="48"/>
      <c r="J149" s="48"/>
      <c r="K149" s="48"/>
      <c r="L149" s="48"/>
      <c r="M149" s="48"/>
      <c r="N149" s="48"/>
      <c r="O149" s="48"/>
      <c r="P149" s="172"/>
      <c r="Q149" s="224"/>
      <c r="R149" s="224"/>
      <c r="S149" s="224"/>
      <c r="T149" s="186"/>
      <c r="U149" s="186"/>
      <c r="V149" s="186"/>
      <c r="W149" s="186"/>
      <c r="X149" s="186"/>
      <c r="Y149" s="104"/>
      <c r="Z149" s="104"/>
      <c r="AA149" s="101"/>
      <c r="AB149" s="101"/>
      <c r="AC149" s="101"/>
      <c r="AD149" s="101"/>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row>
    <row r="150" spans="1:118" s="23" customFormat="1" x14ac:dyDescent="0.2">
      <c r="A150" s="51"/>
      <c r="B150" s="51"/>
      <c r="C150" s="48"/>
      <c r="D150" s="48"/>
      <c r="E150" s="48"/>
      <c r="F150" s="48"/>
      <c r="G150" s="48"/>
      <c r="H150" s="48"/>
      <c r="I150" s="48"/>
      <c r="J150" s="48"/>
      <c r="K150" s="48"/>
      <c r="L150" s="48"/>
      <c r="M150" s="48"/>
      <c r="N150" s="48"/>
      <c r="O150" s="48"/>
      <c r="P150" s="172"/>
      <c r="Q150" s="224"/>
      <c r="R150" s="224"/>
      <c r="S150" s="224"/>
      <c r="T150" s="186"/>
      <c r="U150" s="186"/>
      <c r="V150" s="186"/>
      <c r="W150" s="186"/>
      <c r="X150" s="186"/>
      <c r="Y150" s="104"/>
      <c r="Z150" s="104"/>
      <c r="AA150" s="101"/>
      <c r="AB150" s="101"/>
      <c r="AC150" s="101"/>
      <c r="AD150" s="101"/>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row>
    <row r="151" spans="1:118" s="23" customFormat="1" x14ac:dyDescent="0.2">
      <c r="A151" s="51"/>
      <c r="B151" s="51"/>
      <c r="C151" s="48"/>
      <c r="D151" s="48"/>
      <c r="E151" s="48"/>
      <c r="F151" s="48"/>
      <c r="G151" s="48"/>
      <c r="H151" s="48"/>
      <c r="I151" s="48"/>
      <c r="J151" s="48"/>
      <c r="K151" s="48"/>
      <c r="L151" s="48"/>
      <c r="M151" s="48"/>
      <c r="N151" s="48"/>
      <c r="O151" s="48"/>
      <c r="P151" s="172"/>
      <c r="Q151" s="224"/>
      <c r="R151" s="224"/>
      <c r="S151" s="224"/>
      <c r="T151" s="186"/>
      <c r="U151" s="186"/>
      <c r="V151" s="186"/>
      <c r="W151" s="186"/>
      <c r="X151" s="186"/>
      <c r="Y151" s="104"/>
      <c r="Z151" s="104"/>
      <c r="AA151" s="101"/>
      <c r="AB151" s="101"/>
      <c r="AC151" s="101"/>
      <c r="AD151" s="101"/>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row>
    <row r="152" spans="1:118" s="23" customFormat="1" x14ac:dyDescent="0.2">
      <c r="A152" s="51"/>
      <c r="B152" s="51"/>
      <c r="C152" s="48"/>
      <c r="D152" s="48"/>
      <c r="E152" s="48"/>
      <c r="F152" s="48"/>
      <c r="G152" s="48"/>
      <c r="H152" s="48"/>
      <c r="I152" s="48"/>
      <c r="J152" s="48"/>
      <c r="K152" s="48"/>
      <c r="L152" s="48"/>
      <c r="M152" s="48"/>
      <c r="N152" s="48"/>
      <c r="O152" s="48"/>
      <c r="P152" s="172"/>
      <c r="Q152" s="224"/>
      <c r="R152" s="224"/>
      <c r="S152" s="224"/>
      <c r="T152" s="186"/>
      <c r="U152" s="186"/>
      <c r="V152" s="186"/>
      <c r="W152" s="186"/>
      <c r="X152" s="186"/>
      <c r="Y152" s="104"/>
      <c r="Z152" s="104"/>
      <c r="AA152" s="101"/>
      <c r="AB152" s="101"/>
      <c r="AC152" s="101"/>
      <c r="AD152" s="101"/>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row>
  </sheetData>
  <sheetProtection password="CAB7" sheet="1" objects="1" scenarios="1" selectLockedCells="1"/>
  <mergeCells count="9">
    <mergeCell ref="Q20:S20"/>
    <mergeCell ref="U20:W20"/>
    <mergeCell ref="D60:N60"/>
    <mergeCell ref="D19:O19"/>
    <mergeCell ref="D2:O2"/>
    <mergeCell ref="D5:N5"/>
    <mergeCell ref="D7:I16"/>
    <mergeCell ref="H20:J20"/>
    <mergeCell ref="L20:N20"/>
  </mergeCells>
  <pageMargins left="0.25" right="0.25" top="0.25" bottom="0.5" header="0.25" footer="0.25"/>
  <pageSetup scale="98" orientation="portrait" horizontalDpi="4294967295"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1"/>
  <sheetViews>
    <sheetView showGridLines="0" topLeftCell="A9" zoomScale="90" zoomScaleNormal="90" workbookViewId="0">
      <selection activeCell="E11" sqref="E11"/>
    </sheetView>
  </sheetViews>
  <sheetFormatPr defaultRowHeight="11.25" x14ac:dyDescent="0.2"/>
  <cols>
    <col min="1" max="1" width="1.1640625" style="51" customWidth="1"/>
    <col min="2" max="2" width="1.5" style="51" customWidth="1"/>
    <col min="3" max="3" width="26" style="51" customWidth="1"/>
    <col min="4" max="4" width="1.5" style="51" customWidth="1"/>
    <col min="5" max="5" width="26.83203125" style="51" customWidth="1"/>
    <col min="6" max="6" width="1.33203125" style="51" customWidth="1"/>
    <col min="7" max="7" width="27.33203125" style="51" customWidth="1"/>
    <col min="8" max="8" width="1.33203125" style="51" customWidth="1"/>
    <col min="9" max="9" width="25.83203125" style="51" customWidth="1"/>
    <col min="10" max="10" width="0.83203125" style="51" customWidth="1"/>
    <col min="11" max="11" width="24.5" style="51" customWidth="1"/>
    <col min="12" max="12" width="0.83203125" style="51" customWidth="1"/>
    <col min="13" max="13" width="26" style="51" customWidth="1"/>
    <col min="14" max="15" width="1.5" style="51" customWidth="1"/>
    <col min="16" max="16" width="9.33203125" style="186"/>
    <col min="17" max="17" width="9.33203125" style="227"/>
    <col min="18" max="26" width="9.33203125" style="186"/>
    <col min="27" max="16384" width="9.33203125" style="24"/>
  </cols>
  <sheetData>
    <row r="1" spans="1:29" ht="8.25" customHeight="1" x14ac:dyDescent="0.2"/>
    <row r="2" spans="1:29" ht="41.25" customHeight="1" x14ac:dyDescent="0.2">
      <c r="B2" s="197" t="s">
        <v>60</v>
      </c>
      <c r="C2" s="197"/>
      <c r="D2" s="442" t="s">
        <v>137</v>
      </c>
      <c r="E2" s="443"/>
      <c r="F2" s="443"/>
      <c r="G2" s="443"/>
      <c r="H2" s="443"/>
      <c r="I2" s="443"/>
      <c r="J2" s="444"/>
      <c r="K2" s="444"/>
      <c r="L2" s="444"/>
      <c r="M2" s="444"/>
      <c r="N2" s="444"/>
    </row>
    <row r="3" spans="1:29" s="28" customFormat="1" ht="8.25" customHeight="1" thickBot="1" x14ac:dyDescent="0.25">
      <c r="A3" s="25"/>
      <c r="B3" s="25"/>
      <c r="C3" s="25"/>
      <c r="D3" s="25"/>
      <c r="E3" s="26"/>
      <c r="F3" s="26"/>
      <c r="G3" s="26"/>
      <c r="H3" s="26"/>
      <c r="I3" s="26"/>
      <c r="J3" s="26"/>
      <c r="K3" s="26"/>
      <c r="L3" s="25"/>
      <c r="M3" s="26"/>
      <c r="N3" s="25"/>
      <c r="O3" s="26"/>
      <c r="P3" s="186"/>
      <c r="Q3" s="227"/>
      <c r="R3" s="186"/>
      <c r="S3" s="186"/>
      <c r="T3" s="186"/>
      <c r="U3" s="186"/>
      <c r="V3" s="186"/>
      <c r="W3" s="186"/>
      <c r="X3" s="186"/>
      <c r="Y3" s="186"/>
      <c r="Z3" s="186"/>
    </row>
    <row r="4" spans="1:29" s="28" customFormat="1" ht="84.75" customHeight="1" x14ac:dyDescent="0.2">
      <c r="A4" s="25"/>
      <c r="B4" s="25"/>
      <c r="C4" s="25"/>
      <c r="D4" s="56"/>
      <c r="E4" s="435" t="s">
        <v>155</v>
      </c>
      <c r="F4" s="437"/>
      <c r="G4" s="437"/>
      <c r="H4" s="437"/>
      <c r="I4" s="437"/>
      <c r="J4" s="437"/>
      <c r="K4" s="437"/>
      <c r="L4" s="437"/>
      <c r="M4" s="437"/>
      <c r="N4" s="58"/>
      <c r="O4" s="25"/>
      <c r="P4" s="186"/>
      <c r="Q4" s="227"/>
      <c r="R4" s="186"/>
      <c r="S4" s="186"/>
      <c r="T4" s="186"/>
      <c r="U4" s="186"/>
      <c r="V4" s="186"/>
      <c r="W4" s="186"/>
      <c r="X4" s="186"/>
      <c r="Y4" s="186"/>
      <c r="Z4" s="186"/>
    </row>
    <row r="5" spans="1:29" s="28" customFormat="1" ht="15" customHeight="1" thickBot="1" x14ac:dyDescent="0.25">
      <c r="A5" s="25"/>
      <c r="B5" s="25"/>
      <c r="C5" s="25"/>
      <c r="D5" s="62"/>
      <c r="E5" s="140"/>
      <c r="F5" s="133"/>
      <c r="G5" s="133"/>
      <c r="H5" s="133"/>
      <c r="I5" s="133"/>
      <c r="J5" s="133"/>
      <c r="K5" s="133"/>
      <c r="L5" s="133"/>
      <c r="M5" s="133"/>
      <c r="N5" s="151"/>
      <c r="O5" s="25"/>
      <c r="P5" s="186"/>
      <c r="Q5" s="227"/>
      <c r="R5" s="186"/>
      <c r="S5" s="186"/>
      <c r="T5" s="186"/>
      <c r="U5" s="186"/>
      <c r="V5" s="186"/>
      <c r="W5" s="186"/>
      <c r="X5" s="186"/>
      <c r="Y5" s="186"/>
      <c r="Z5" s="186"/>
    </row>
    <row r="6" spans="1:29" s="28" customFormat="1" ht="8.25" customHeight="1" thickBot="1" x14ac:dyDescent="0.25">
      <c r="A6" s="25"/>
      <c r="B6" s="25"/>
      <c r="C6" s="25"/>
      <c r="D6" s="25"/>
      <c r="E6" s="26"/>
      <c r="F6" s="26"/>
      <c r="G6" s="26"/>
      <c r="H6" s="26"/>
      <c r="I6" s="26"/>
      <c r="J6" s="26"/>
      <c r="K6" s="26"/>
      <c r="L6" s="25"/>
      <c r="M6" s="26"/>
      <c r="N6" s="25"/>
      <c r="O6" s="25"/>
      <c r="P6" s="186"/>
      <c r="Q6" s="227"/>
      <c r="R6" s="186"/>
      <c r="S6" s="186"/>
      <c r="T6" s="186"/>
      <c r="U6" s="186"/>
      <c r="V6" s="186"/>
      <c r="W6" s="186"/>
      <c r="X6" s="186"/>
      <c r="Y6" s="186"/>
      <c r="Z6" s="186"/>
    </row>
    <row r="7" spans="1:29" ht="11.25" customHeight="1" x14ac:dyDescent="0.2">
      <c r="B7" s="252"/>
      <c r="C7" s="259"/>
      <c r="D7" s="259"/>
      <c r="E7" s="259"/>
      <c r="F7" s="259"/>
      <c r="G7" s="259"/>
      <c r="H7" s="259"/>
      <c r="I7" s="134"/>
      <c r="J7" s="135"/>
      <c r="K7" s="134"/>
      <c r="L7" s="135"/>
      <c r="M7" s="134"/>
      <c r="N7" s="75"/>
    </row>
    <row r="8" spans="1:29" ht="19.5" customHeight="1" thickBot="1" x14ac:dyDescent="0.25">
      <c r="B8" s="47"/>
      <c r="C8" s="76" t="s">
        <v>11</v>
      </c>
      <c r="D8" s="80"/>
      <c r="E8" s="449"/>
      <c r="F8" s="449"/>
      <c r="G8" s="449"/>
      <c r="H8" s="449"/>
      <c r="I8" s="449"/>
      <c r="J8" s="449"/>
      <c r="K8" s="449"/>
      <c r="L8" s="449"/>
      <c r="M8" s="449"/>
      <c r="N8" s="49"/>
    </row>
    <row r="9" spans="1:29" s="85" customFormat="1" ht="81.75" customHeight="1" thickBot="1" x14ac:dyDescent="0.25">
      <c r="A9" s="52"/>
      <c r="B9" s="167"/>
      <c r="C9" s="79" t="s">
        <v>26</v>
      </c>
      <c r="D9" s="80"/>
      <c r="E9" s="213" t="s">
        <v>61</v>
      </c>
      <c r="F9" s="214"/>
      <c r="G9" s="215" t="s">
        <v>62</v>
      </c>
      <c r="H9" s="214"/>
      <c r="I9" s="215" t="s">
        <v>63</v>
      </c>
      <c r="J9" s="135"/>
      <c r="K9" s="215" t="s">
        <v>64</v>
      </c>
      <c r="L9" s="135"/>
      <c r="M9" s="216" t="s">
        <v>65</v>
      </c>
      <c r="N9" s="69"/>
      <c r="O9" s="52"/>
      <c r="P9" s="287"/>
      <c r="Q9" s="227">
        <f>SUM(Q11:Q60)</f>
        <v>0</v>
      </c>
      <c r="R9" s="287"/>
      <c r="S9" s="287"/>
      <c r="T9" s="287"/>
      <c r="U9" s="287"/>
      <c r="V9" s="287"/>
      <c r="W9" s="287"/>
      <c r="X9" s="287"/>
      <c r="Y9" s="287"/>
      <c r="Z9" s="287"/>
      <c r="AA9" s="360"/>
      <c r="AB9" s="360"/>
      <c r="AC9" s="360"/>
    </row>
    <row r="10" spans="1:29" s="85" customFormat="1" ht="8.25" customHeight="1" thickBot="1" x14ac:dyDescent="0.25">
      <c r="A10" s="52"/>
      <c r="B10" s="167"/>
      <c r="C10" s="86"/>
      <c r="D10" s="86"/>
      <c r="E10" s="86"/>
      <c r="F10" s="86"/>
      <c r="G10" s="86"/>
      <c r="H10" s="86"/>
      <c r="I10" s="86"/>
      <c r="J10" s="137"/>
      <c r="K10" s="86"/>
      <c r="L10" s="137"/>
      <c r="M10" s="86"/>
      <c r="N10" s="69"/>
      <c r="O10" s="52"/>
      <c r="P10" s="287"/>
      <c r="Q10" s="227"/>
      <c r="R10" s="287"/>
      <c r="S10" s="287"/>
      <c r="T10" s="287"/>
      <c r="U10" s="287"/>
      <c r="V10" s="287"/>
      <c r="W10" s="287"/>
      <c r="X10" s="287"/>
      <c r="Y10" s="287"/>
      <c r="Z10" s="287"/>
      <c r="AA10" s="360"/>
      <c r="AB10" s="360"/>
      <c r="AC10" s="360"/>
    </row>
    <row r="11" spans="1:29" ht="18" customHeight="1" thickBot="1" x14ac:dyDescent="0.25">
      <c r="B11" s="47"/>
      <c r="C11" s="126" t="str">
        <f>IF('Start Here-Common Inputs'!D24="","",'Start Here-Common Inputs'!D24)</f>
        <v/>
      </c>
      <c r="D11" s="43"/>
      <c r="E11" s="183"/>
      <c r="F11" s="184"/>
      <c r="G11" s="183"/>
      <c r="H11" s="184"/>
      <c r="I11" s="183"/>
      <c r="J11" s="185"/>
      <c r="K11" s="183"/>
      <c r="L11" s="185"/>
      <c r="M11" s="183"/>
      <c r="N11" s="49"/>
      <c r="P11" s="104"/>
      <c r="Q11" s="227">
        <f t="shared" ref="Q11:Q13" si="0">IF(COUNTA(E11:M11)&gt;0.1,1,0)</f>
        <v>0</v>
      </c>
      <c r="R11" s="104"/>
      <c r="S11" s="104"/>
      <c r="T11" s="104"/>
      <c r="U11" s="104"/>
      <c r="V11" s="104"/>
      <c r="W11" s="104"/>
      <c r="X11" s="104"/>
      <c r="Y11" s="104"/>
      <c r="Z11" s="104"/>
      <c r="AA11" s="333"/>
      <c r="AB11" s="333"/>
      <c r="AC11" s="333"/>
    </row>
    <row r="12" spans="1:29" ht="18" customHeight="1" thickBot="1" x14ac:dyDescent="0.25">
      <c r="B12" s="47"/>
      <c r="C12" s="126" t="str">
        <f>IF('Start Here-Common Inputs'!D25="","",'Start Here-Common Inputs'!D25)</f>
        <v/>
      </c>
      <c r="D12" s="43"/>
      <c r="E12" s="183"/>
      <c r="F12" s="184"/>
      <c r="G12" s="183"/>
      <c r="H12" s="184"/>
      <c r="I12" s="183"/>
      <c r="J12" s="185"/>
      <c r="K12" s="183"/>
      <c r="L12" s="185"/>
      <c r="M12" s="183"/>
      <c r="N12" s="49"/>
      <c r="P12" s="104"/>
      <c r="Q12" s="227">
        <f t="shared" si="0"/>
        <v>0</v>
      </c>
      <c r="R12" s="104"/>
      <c r="S12" s="104"/>
      <c r="T12" s="104"/>
      <c r="U12" s="104"/>
      <c r="V12" s="104"/>
      <c r="W12" s="104"/>
      <c r="X12" s="104"/>
      <c r="Y12" s="104"/>
      <c r="Z12" s="104"/>
      <c r="AA12" s="333"/>
      <c r="AB12" s="333"/>
      <c r="AC12" s="333"/>
    </row>
    <row r="13" spans="1:29" ht="18" customHeight="1" thickBot="1" x14ac:dyDescent="0.25">
      <c r="B13" s="47"/>
      <c r="C13" s="126" t="str">
        <f>IF('Start Here-Common Inputs'!D26="","",'Start Here-Common Inputs'!D26)</f>
        <v/>
      </c>
      <c r="D13" s="43"/>
      <c r="E13" s="183"/>
      <c r="F13" s="184"/>
      <c r="G13" s="183"/>
      <c r="H13" s="184"/>
      <c r="I13" s="183"/>
      <c r="J13" s="185"/>
      <c r="K13" s="183"/>
      <c r="L13" s="185"/>
      <c r="M13" s="183"/>
      <c r="N13" s="49"/>
      <c r="P13" s="104"/>
      <c r="Q13" s="227">
        <f t="shared" si="0"/>
        <v>0</v>
      </c>
      <c r="R13" s="104"/>
      <c r="S13" s="104"/>
      <c r="T13" s="104"/>
      <c r="U13" s="104"/>
      <c r="V13" s="104"/>
      <c r="W13" s="104"/>
      <c r="X13" s="104"/>
      <c r="Y13" s="104"/>
      <c r="Z13" s="104"/>
      <c r="AA13" s="333"/>
      <c r="AB13" s="333"/>
      <c r="AC13" s="333"/>
    </row>
    <row r="14" spans="1:29" ht="18" customHeight="1" thickBot="1" x14ac:dyDescent="0.25">
      <c r="B14" s="47"/>
      <c r="C14" s="126" t="str">
        <f>IF('Start Here-Common Inputs'!D27="","",'Start Here-Common Inputs'!D27)</f>
        <v/>
      </c>
      <c r="D14" s="43"/>
      <c r="E14" s="183"/>
      <c r="F14" s="184"/>
      <c r="G14" s="183"/>
      <c r="H14" s="184"/>
      <c r="I14" s="183"/>
      <c r="J14" s="185"/>
      <c r="K14" s="183"/>
      <c r="L14" s="185"/>
      <c r="M14" s="183"/>
      <c r="N14" s="49"/>
      <c r="P14" s="104"/>
      <c r="Q14" s="227">
        <f>IF(COUNTA(E14:M14)&gt;0.1,1,0)</f>
        <v>0</v>
      </c>
      <c r="R14" s="104"/>
      <c r="S14" s="104"/>
      <c r="T14" s="104"/>
      <c r="U14" s="104"/>
      <c r="V14" s="104"/>
      <c r="W14" s="104"/>
      <c r="X14" s="104"/>
      <c r="Y14" s="104"/>
      <c r="Z14" s="104"/>
      <c r="AA14" s="333"/>
      <c r="AB14" s="333"/>
      <c r="AC14" s="333"/>
    </row>
    <row r="15" spans="1:29" ht="18" customHeight="1" thickBot="1" x14ac:dyDescent="0.25">
      <c r="B15" s="47"/>
      <c r="C15" s="126" t="str">
        <f>IF('Start Here-Common Inputs'!D28="","",'Start Here-Common Inputs'!D28)</f>
        <v/>
      </c>
      <c r="D15" s="43"/>
      <c r="E15" s="183"/>
      <c r="F15" s="184"/>
      <c r="G15" s="183"/>
      <c r="H15" s="184"/>
      <c r="I15" s="183"/>
      <c r="J15" s="185"/>
      <c r="K15" s="183"/>
      <c r="L15" s="185"/>
      <c r="M15" s="183"/>
      <c r="N15" s="49"/>
      <c r="P15" s="104"/>
      <c r="Q15" s="227">
        <f t="shared" ref="Q15:Q60" si="1">IF(COUNTA(E15:M15)&gt;0.1,1,0)</f>
        <v>0</v>
      </c>
      <c r="R15" s="104"/>
      <c r="S15" s="104"/>
      <c r="T15" s="104"/>
      <c r="U15" s="104"/>
      <c r="V15" s="104"/>
      <c r="W15" s="104"/>
      <c r="X15" s="104"/>
      <c r="Y15" s="104"/>
      <c r="Z15" s="104"/>
      <c r="AA15" s="333"/>
      <c r="AB15" s="333"/>
      <c r="AC15" s="333"/>
    </row>
    <row r="16" spans="1:29" ht="18" customHeight="1" thickBot="1" x14ac:dyDescent="0.25">
      <c r="B16" s="47"/>
      <c r="C16" s="126" t="str">
        <f>IF('Start Here-Common Inputs'!D29="","",'Start Here-Common Inputs'!D29)</f>
        <v/>
      </c>
      <c r="D16" s="43"/>
      <c r="E16" s="183"/>
      <c r="F16" s="184"/>
      <c r="G16" s="183"/>
      <c r="H16" s="184"/>
      <c r="I16" s="183"/>
      <c r="J16" s="185"/>
      <c r="K16" s="183"/>
      <c r="L16" s="185"/>
      <c r="M16" s="183"/>
      <c r="N16" s="49"/>
      <c r="P16" s="104"/>
      <c r="Q16" s="227">
        <f t="shared" si="1"/>
        <v>0</v>
      </c>
      <c r="R16" s="104"/>
      <c r="S16" s="104"/>
      <c r="T16" s="104"/>
      <c r="U16" s="104"/>
      <c r="V16" s="104"/>
      <c r="W16" s="104"/>
      <c r="X16" s="104"/>
      <c r="Y16" s="104"/>
      <c r="Z16" s="104"/>
      <c r="AA16" s="333"/>
      <c r="AB16" s="333"/>
      <c r="AC16" s="333"/>
    </row>
    <row r="17" spans="2:29" ht="18" customHeight="1" thickBot="1" x14ac:dyDescent="0.25">
      <c r="B17" s="47"/>
      <c r="C17" s="126" t="str">
        <f>IF('Start Here-Common Inputs'!D30="","",'Start Here-Common Inputs'!D30)</f>
        <v/>
      </c>
      <c r="D17" s="43"/>
      <c r="E17" s="183"/>
      <c r="F17" s="184"/>
      <c r="G17" s="183"/>
      <c r="H17" s="184"/>
      <c r="I17" s="183"/>
      <c r="J17" s="185"/>
      <c r="K17" s="183"/>
      <c r="L17" s="185"/>
      <c r="M17" s="183"/>
      <c r="N17" s="49"/>
      <c r="P17" s="104"/>
      <c r="Q17" s="227">
        <f t="shared" si="1"/>
        <v>0</v>
      </c>
      <c r="R17" s="104"/>
      <c r="S17" s="104"/>
      <c r="T17" s="104"/>
      <c r="U17" s="104"/>
      <c r="V17" s="104"/>
      <c r="W17" s="104"/>
      <c r="X17" s="104"/>
      <c r="Y17" s="104"/>
      <c r="Z17" s="104"/>
      <c r="AA17" s="333"/>
      <c r="AB17" s="333"/>
      <c r="AC17" s="333"/>
    </row>
    <row r="18" spans="2:29" ht="18" customHeight="1" thickBot="1" x14ac:dyDescent="0.25">
      <c r="B18" s="47"/>
      <c r="C18" s="126" t="str">
        <f>IF('Start Here-Common Inputs'!D31="","",'Start Here-Common Inputs'!D31)</f>
        <v/>
      </c>
      <c r="D18" s="43"/>
      <c r="E18" s="183"/>
      <c r="F18" s="184"/>
      <c r="G18" s="183"/>
      <c r="H18" s="184"/>
      <c r="I18" s="183"/>
      <c r="J18" s="185"/>
      <c r="K18" s="183"/>
      <c r="L18" s="185"/>
      <c r="M18" s="183"/>
      <c r="N18" s="49"/>
      <c r="P18" s="104"/>
      <c r="Q18" s="227">
        <f t="shared" si="1"/>
        <v>0</v>
      </c>
      <c r="R18" s="104"/>
      <c r="S18" s="104"/>
      <c r="T18" s="104"/>
      <c r="U18" s="104"/>
      <c r="V18" s="104"/>
      <c r="W18" s="104"/>
      <c r="X18" s="104"/>
      <c r="Y18" s="104"/>
      <c r="Z18" s="104"/>
      <c r="AA18" s="333"/>
      <c r="AB18" s="333"/>
      <c r="AC18" s="333"/>
    </row>
    <row r="19" spans="2:29" ht="18" customHeight="1" thickBot="1" x14ac:dyDescent="0.25">
      <c r="B19" s="47"/>
      <c r="C19" s="126" t="str">
        <f>IF('Start Here-Common Inputs'!D32="","",'Start Here-Common Inputs'!D32)</f>
        <v/>
      </c>
      <c r="D19" s="43"/>
      <c r="E19" s="183"/>
      <c r="F19" s="184"/>
      <c r="G19" s="183"/>
      <c r="H19" s="184"/>
      <c r="I19" s="183"/>
      <c r="J19" s="185"/>
      <c r="K19" s="183"/>
      <c r="L19" s="185"/>
      <c r="M19" s="183"/>
      <c r="N19" s="49"/>
      <c r="P19" s="104"/>
      <c r="Q19" s="227">
        <f t="shared" si="1"/>
        <v>0</v>
      </c>
      <c r="R19" s="104"/>
      <c r="S19" s="104"/>
      <c r="T19" s="104"/>
      <c r="U19" s="104"/>
      <c r="V19" s="104"/>
      <c r="W19" s="104"/>
      <c r="X19" s="104"/>
      <c r="Y19" s="104"/>
      <c r="Z19" s="104"/>
      <c r="AA19" s="333"/>
      <c r="AB19" s="333"/>
      <c r="AC19" s="333"/>
    </row>
    <row r="20" spans="2:29" ht="18" customHeight="1" thickBot="1" x14ac:dyDescent="0.25">
      <c r="B20" s="47"/>
      <c r="C20" s="126" t="str">
        <f>IF('Start Here-Common Inputs'!D33="","",'Start Here-Common Inputs'!D33)</f>
        <v/>
      </c>
      <c r="D20" s="43"/>
      <c r="E20" s="183"/>
      <c r="F20" s="184"/>
      <c r="G20" s="183"/>
      <c r="H20" s="184"/>
      <c r="I20" s="183"/>
      <c r="J20" s="185"/>
      <c r="K20" s="183"/>
      <c r="L20" s="185"/>
      <c r="M20" s="183"/>
      <c r="N20" s="49"/>
      <c r="P20" s="104"/>
      <c r="Q20" s="227">
        <f t="shared" si="1"/>
        <v>0</v>
      </c>
      <c r="R20" s="104"/>
      <c r="S20" s="104"/>
      <c r="T20" s="104"/>
      <c r="U20" s="104"/>
      <c r="V20" s="104"/>
      <c r="W20" s="104"/>
      <c r="X20" s="104"/>
      <c r="Y20" s="104"/>
      <c r="Z20" s="104"/>
      <c r="AA20" s="333"/>
      <c r="AB20" s="333"/>
      <c r="AC20" s="333"/>
    </row>
    <row r="21" spans="2:29" ht="18" customHeight="1" thickBot="1" x14ac:dyDescent="0.25">
      <c r="B21" s="47"/>
      <c r="C21" s="126" t="str">
        <f>IF('Start Here-Common Inputs'!D34="","",'Start Here-Common Inputs'!D34)</f>
        <v/>
      </c>
      <c r="D21" s="43"/>
      <c r="E21" s="183"/>
      <c r="F21" s="184"/>
      <c r="G21" s="183"/>
      <c r="H21" s="184"/>
      <c r="I21" s="183"/>
      <c r="J21" s="185"/>
      <c r="K21" s="183"/>
      <c r="L21" s="185"/>
      <c r="M21" s="183"/>
      <c r="N21" s="49"/>
      <c r="P21" s="104"/>
      <c r="Q21" s="227">
        <f t="shared" si="1"/>
        <v>0</v>
      </c>
      <c r="R21" s="104"/>
      <c r="S21" s="104"/>
      <c r="T21" s="104"/>
      <c r="U21" s="104"/>
      <c r="V21" s="104"/>
      <c r="W21" s="104"/>
      <c r="X21" s="104"/>
      <c r="Y21" s="104"/>
      <c r="Z21" s="104"/>
      <c r="AA21" s="333"/>
      <c r="AB21" s="333"/>
      <c r="AC21" s="333"/>
    </row>
    <row r="22" spans="2:29" ht="18" customHeight="1" thickBot="1" x14ac:dyDescent="0.25">
      <c r="B22" s="47"/>
      <c r="C22" s="126" t="str">
        <f>IF('Start Here-Common Inputs'!D35="","",'Start Here-Common Inputs'!D35)</f>
        <v/>
      </c>
      <c r="D22" s="43"/>
      <c r="E22" s="183"/>
      <c r="F22" s="184"/>
      <c r="G22" s="183"/>
      <c r="H22" s="184"/>
      <c r="I22" s="183"/>
      <c r="J22" s="185"/>
      <c r="K22" s="183"/>
      <c r="L22" s="185"/>
      <c r="M22" s="183"/>
      <c r="N22" s="49"/>
      <c r="P22" s="104"/>
      <c r="Q22" s="227">
        <f t="shared" si="1"/>
        <v>0</v>
      </c>
      <c r="R22" s="104"/>
      <c r="S22" s="104"/>
      <c r="T22" s="104"/>
      <c r="U22" s="104"/>
      <c r="V22" s="104"/>
      <c r="W22" s="104"/>
      <c r="X22" s="104"/>
      <c r="Y22" s="104"/>
      <c r="Z22" s="104"/>
      <c r="AA22" s="333"/>
      <c r="AB22" s="333"/>
      <c r="AC22" s="333"/>
    </row>
    <row r="23" spans="2:29" ht="18" customHeight="1" thickBot="1" x14ac:dyDescent="0.25">
      <c r="B23" s="47"/>
      <c r="C23" s="126" t="str">
        <f>IF('Start Here-Common Inputs'!D36="","",'Start Here-Common Inputs'!D36)</f>
        <v/>
      </c>
      <c r="D23" s="43"/>
      <c r="E23" s="183"/>
      <c r="F23" s="184"/>
      <c r="G23" s="183"/>
      <c r="H23" s="184"/>
      <c r="I23" s="183"/>
      <c r="J23" s="185"/>
      <c r="K23" s="183"/>
      <c r="L23" s="185"/>
      <c r="M23" s="183"/>
      <c r="N23" s="49"/>
      <c r="P23" s="104"/>
      <c r="Q23" s="227">
        <f t="shared" si="1"/>
        <v>0</v>
      </c>
      <c r="R23" s="104"/>
      <c r="S23" s="104"/>
      <c r="T23" s="104"/>
      <c r="U23" s="104"/>
      <c r="V23" s="104"/>
      <c r="W23" s="104"/>
      <c r="X23" s="104"/>
      <c r="Y23" s="104"/>
      <c r="Z23" s="104"/>
      <c r="AA23" s="333"/>
      <c r="AB23" s="333"/>
      <c r="AC23" s="333"/>
    </row>
    <row r="24" spans="2:29" ht="18" customHeight="1" thickBot="1" x14ac:dyDescent="0.25">
      <c r="B24" s="47"/>
      <c r="C24" s="126" t="str">
        <f>IF('Start Here-Common Inputs'!D37="","",'Start Here-Common Inputs'!D37)</f>
        <v/>
      </c>
      <c r="D24" s="43"/>
      <c r="E24" s="183"/>
      <c r="F24" s="184"/>
      <c r="G24" s="183"/>
      <c r="H24" s="184"/>
      <c r="I24" s="183"/>
      <c r="J24" s="185"/>
      <c r="K24" s="183"/>
      <c r="L24" s="185"/>
      <c r="M24" s="183"/>
      <c r="N24" s="49"/>
      <c r="P24" s="104"/>
      <c r="Q24" s="227">
        <f t="shared" si="1"/>
        <v>0</v>
      </c>
      <c r="R24" s="104"/>
      <c r="S24" s="104"/>
      <c r="T24" s="104"/>
      <c r="U24" s="104"/>
      <c r="V24" s="104"/>
      <c r="W24" s="104"/>
      <c r="X24" s="104"/>
      <c r="Y24" s="104"/>
      <c r="Z24" s="104"/>
      <c r="AA24" s="333"/>
      <c r="AB24" s="333"/>
      <c r="AC24" s="333"/>
    </row>
    <row r="25" spans="2:29" ht="18" customHeight="1" thickBot="1" x14ac:dyDescent="0.25">
      <c r="B25" s="47"/>
      <c r="C25" s="126" t="str">
        <f>IF('Start Here-Common Inputs'!D38="","",'Start Here-Common Inputs'!D38)</f>
        <v/>
      </c>
      <c r="D25" s="43"/>
      <c r="E25" s="183"/>
      <c r="F25" s="184"/>
      <c r="G25" s="183"/>
      <c r="H25" s="184"/>
      <c r="I25" s="183"/>
      <c r="J25" s="185"/>
      <c r="K25" s="183"/>
      <c r="L25" s="185"/>
      <c r="M25" s="183"/>
      <c r="N25" s="49"/>
      <c r="P25" s="104"/>
      <c r="Q25" s="227">
        <f t="shared" si="1"/>
        <v>0</v>
      </c>
      <c r="R25" s="104"/>
      <c r="S25" s="104"/>
      <c r="T25" s="104"/>
      <c r="U25" s="104"/>
      <c r="V25" s="104"/>
      <c r="W25" s="104"/>
      <c r="X25" s="104"/>
      <c r="Y25" s="104"/>
      <c r="Z25" s="104"/>
      <c r="AA25" s="333"/>
      <c r="AB25" s="333"/>
      <c r="AC25" s="333"/>
    </row>
    <row r="26" spans="2:29" ht="18" customHeight="1" thickBot="1" x14ac:dyDescent="0.25">
      <c r="B26" s="47"/>
      <c r="C26" s="126" t="str">
        <f>IF('Start Here-Common Inputs'!D39="","",'Start Here-Common Inputs'!D39)</f>
        <v/>
      </c>
      <c r="D26" s="43"/>
      <c r="E26" s="183"/>
      <c r="F26" s="184"/>
      <c r="G26" s="183"/>
      <c r="H26" s="184"/>
      <c r="I26" s="183"/>
      <c r="J26" s="185"/>
      <c r="K26" s="183"/>
      <c r="L26" s="185"/>
      <c r="M26" s="183"/>
      <c r="N26" s="49"/>
      <c r="P26" s="104"/>
      <c r="Q26" s="227">
        <f t="shared" si="1"/>
        <v>0</v>
      </c>
      <c r="R26" s="104"/>
      <c r="S26" s="104"/>
      <c r="T26" s="104"/>
      <c r="U26" s="104"/>
      <c r="V26" s="104"/>
      <c r="W26" s="104"/>
      <c r="X26" s="104"/>
      <c r="Y26" s="104"/>
      <c r="Z26" s="104"/>
      <c r="AA26" s="333"/>
      <c r="AB26" s="333"/>
      <c r="AC26" s="333"/>
    </row>
    <row r="27" spans="2:29" ht="18" customHeight="1" thickBot="1" x14ac:dyDescent="0.25">
      <c r="B27" s="47"/>
      <c r="C27" s="126" t="str">
        <f>IF('Start Here-Common Inputs'!D40="","",'Start Here-Common Inputs'!D40)</f>
        <v/>
      </c>
      <c r="D27" s="43"/>
      <c r="E27" s="183"/>
      <c r="F27" s="184"/>
      <c r="G27" s="183"/>
      <c r="H27" s="184"/>
      <c r="I27" s="183"/>
      <c r="J27" s="185"/>
      <c r="K27" s="183"/>
      <c r="L27" s="185"/>
      <c r="M27" s="183"/>
      <c r="N27" s="49"/>
      <c r="P27" s="104"/>
      <c r="Q27" s="227">
        <f t="shared" si="1"/>
        <v>0</v>
      </c>
      <c r="R27" s="104"/>
      <c r="S27" s="104"/>
      <c r="T27" s="104"/>
      <c r="U27" s="104"/>
      <c r="V27" s="104"/>
      <c r="W27" s="104"/>
      <c r="X27" s="104"/>
      <c r="Y27" s="104"/>
      <c r="Z27" s="104"/>
      <c r="AA27" s="333"/>
      <c r="AB27" s="333"/>
      <c r="AC27" s="333"/>
    </row>
    <row r="28" spans="2:29" ht="18" customHeight="1" thickBot="1" x14ac:dyDescent="0.25">
      <c r="B28" s="47"/>
      <c r="C28" s="126" t="str">
        <f>IF('Start Here-Common Inputs'!D41="","",'Start Here-Common Inputs'!D41)</f>
        <v/>
      </c>
      <c r="D28" s="43"/>
      <c r="E28" s="183"/>
      <c r="F28" s="184"/>
      <c r="G28" s="183"/>
      <c r="H28" s="184"/>
      <c r="I28" s="183"/>
      <c r="J28" s="185"/>
      <c r="K28" s="183"/>
      <c r="L28" s="185"/>
      <c r="M28" s="183"/>
      <c r="N28" s="49"/>
      <c r="P28" s="104"/>
      <c r="Q28" s="227">
        <f t="shared" si="1"/>
        <v>0</v>
      </c>
      <c r="R28" s="104"/>
      <c r="S28" s="104"/>
      <c r="T28" s="104"/>
      <c r="U28" s="104"/>
      <c r="V28" s="104"/>
      <c r="W28" s="104"/>
      <c r="X28" s="104"/>
      <c r="Y28" s="104"/>
      <c r="Z28" s="104"/>
      <c r="AA28" s="333"/>
      <c r="AB28" s="333"/>
      <c r="AC28" s="333"/>
    </row>
    <row r="29" spans="2:29" ht="18" customHeight="1" thickBot="1" x14ac:dyDescent="0.25">
      <c r="B29" s="47"/>
      <c r="C29" s="126" t="str">
        <f>IF('Start Here-Common Inputs'!D42="","",'Start Here-Common Inputs'!D42)</f>
        <v/>
      </c>
      <c r="D29" s="43"/>
      <c r="E29" s="183"/>
      <c r="F29" s="184"/>
      <c r="G29" s="183"/>
      <c r="H29" s="184"/>
      <c r="I29" s="183"/>
      <c r="J29" s="185"/>
      <c r="K29" s="183"/>
      <c r="L29" s="185"/>
      <c r="M29" s="183"/>
      <c r="N29" s="49"/>
      <c r="P29" s="104"/>
      <c r="Q29" s="227">
        <f t="shared" si="1"/>
        <v>0</v>
      </c>
      <c r="R29" s="104"/>
      <c r="S29" s="104"/>
      <c r="T29" s="104"/>
      <c r="U29" s="104"/>
      <c r="V29" s="104"/>
      <c r="W29" s="104"/>
      <c r="X29" s="104"/>
      <c r="Y29" s="104"/>
      <c r="Z29" s="104"/>
      <c r="AA29" s="333"/>
      <c r="AB29" s="333"/>
      <c r="AC29" s="333"/>
    </row>
    <row r="30" spans="2:29" ht="18" customHeight="1" thickBot="1" x14ac:dyDescent="0.25">
      <c r="B30" s="47"/>
      <c r="C30" s="126" t="str">
        <f>IF('Start Here-Common Inputs'!D43="","",'Start Here-Common Inputs'!D43)</f>
        <v/>
      </c>
      <c r="D30" s="43"/>
      <c r="E30" s="183"/>
      <c r="F30" s="184"/>
      <c r="G30" s="183"/>
      <c r="H30" s="184"/>
      <c r="I30" s="183"/>
      <c r="J30" s="185"/>
      <c r="K30" s="183"/>
      <c r="L30" s="185"/>
      <c r="M30" s="183"/>
      <c r="N30" s="49"/>
      <c r="P30" s="104"/>
      <c r="Q30" s="227">
        <f t="shared" si="1"/>
        <v>0</v>
      </c>
      <c r="R30" s="104"/>
      <c r="S30" s="104"/>
      <c r="T30" s="104"/>
      <c r="U30" s="104"/>
      <c r="V30" s="104"/>
      <c r="W30" s="104"/>
      <c r="X30" s="104"/>
      <c r="Y30" s="104"/>
      <c r="Z30" s="104"/>
      <c r="AA30" s="333"/>
      <c r="AB30" s="333"/>
      <c r="AC30" s="333"/>
    </row>
    <row r="31" spans="2:29" ht="18" customHeight="1" thickBot="1" x14ac:dyDescent="0.25">
      <c r="B31" s="47"/>
      <c r="C31" s="126" t="str">
        <f>IF('Start Here-Common Inputs'!D44="","",'Start Here-Common Inputs'!D44)</f>
        <v/>
      </c>
      <c r="D31" s="43"/>
      <c r="E31" s="183"/>
      <c r="F31" s="184"/>
      <c r="G31" s="183"/>
      <c r="H31" s="184"/>
      <c r="I31" s="183"/>
      <c r="J31" s="185"/>
      <c r="K31" s="183"/>
      <c r="L31" s="185"/>
      <c r="M31" s="183"/>
      <c r="N31" s="49"/>
      <c r="P31" s="104"/>
      <c r="Q31" s="227">
        <f t="shared" si="1"/>
        <v>0</v>
      </c>
      <c r="R31" s="104"/>
      <c r="S31" s="104"/>
      <c r="T31" s="104"/>
      <c r="U31" s="104"/>
      <c r="V31" s="104"/>
      <c r="W31" s="104"/>
      <c r="X31" s="104"/>
      <c r="Y31" s="104"/>
      <c r="Z31" s="104"/>
      <c r="AA31" s="333"/>
      <c r="AB31" s="333"/>
      <c r="AC31" s="333"/>
    </row>
    <row r="32" spans="2:29" ht="18" customHeight="1" thickBot="1" x14ac:dyDescent="0.25">
      <c r="B32" s="47"/>
      <c r="C32" s="126" t="str">
        <f>IF('Start Here-Common Inputs'!D45="","",'Start Here-Common Inputs'!D45)</f>
        <v/>
      </c>
      <c r="D32" s="43"/>
      <c r="E32" s="183"/>
      <c r="F32" s="184"/>
      <c r="G32" s="183"/>
      <c r="H32" s="184"/>
      <c r="I32" s="183"/>
      <c r="J32" s="185"/>
      <c r="K32" s="183"/>
      <c r="L32" s="185"/>
      <c r="M32" s="183"/>
      <c r="N32" s="49"/>
      <c r="P32" s="104"/>
      <c r="Q32" s="227">
        <f t="shared" si="1"/>
        <v>0</v>
      </c>
      <c r="R32" s="104"/>
      <c r="S32" s="104"/>
      <c r="T32" s="104"/>
      <c r="U32" s="104"/>
      <c r="V32" s="104"/>
      <c r="W32" s="104"/>
      <c r="X32" s="104"/>
      <c r="Y32" s="104"/>
      <c r="Z32" s="104"/>
      <c r="AA32" s="333"/>
      <c r="AB32" s="333"/>
      <c r="AC32" s="333"/>
    </row>
    <row r="33" spans="2:29" ht="18" customHeight="1" thickBot="1" x14ac:dyDescent="0.25">
      <c r="B33" s="47"/>
      <c r="C33" s="126" t="str">
        <f>IF('Start Here-Common Inputs'!D46="","",'Start Here-Common Inputs'!D46)</f>
        <v/>
      </c>
      <c r="D33" s="43"/>
      <c r="E33" s="183"/>
      <c r="F33" s="184"/>
      <c r="G33" s="183"/>
      <c r="H33" s="184"/>
      <c r="I33" s="183"/>
      <c r="J33" s="185"/>
      <c r="K33" s="183"/>
      <c r="L33" s="185"/>
      <c r="M33" s="183"/>
      <c r="N33" s="49"/>
      <c r="P33" s="104"/>
      <c r="Q33" s="227">
        <f t="shared" si="1"/>
        <v>0</v>
      </c>
      <c r="R33" s="104"/>
      <c r="S33" s="104"/>
      <c r="T33" s="104"/>
      <c r="U33" s="104"/>
      <c r="V33" s="104"/>
      <c r="W33" s="104"/>
      <c r="X33" s="104"/>
      <c r="Y33" s="104"/>
      <c r="Z33" s="104"/>
      <c r="AA33" s="333"/>
      <c r="AB33" s="333"/>
      <c r="AC33" s="333"/>
    </row>
    <row r="34" spans="2:29" ht="18" customHeight="1" thickBot="1" x14ac:dyDescent="0.25">
      <c r="B34" s="47"/>
      <c r="C34" s="126" t="str">
        <f>IF('Start Here-Common Inputs'!D47="","",'Start Here-Common Inputs'!D47)</f>
        <v/>
      </c>
      <c r="D34" s="43"/>
      <c r="E34" s="183"/>
      <c r="F34" s="184"/>
      <c r="G34" s="183"/>
      <c r="H34" s="184"/>
      <c r="I34" s="183"/>
      <c r="J34" s="185"/>
      <c r="K34" s="183"/>
      <c r="L34" s="185"/>
      <c r="M34" s="183"/>
      <c r="N34" s="49"/>
      <c r="P34" s="104"/>
      <c r="Q34" s="227">
        <f t="shared" si="1"/>
        <v>0</v>
      </c>
      <c r="R34" s="104"/>
      <c r="S34" s="104"/>
      <c r="T34" s="104"/>
      <c r="U34" s="104"/>
      <c r="V34" s="104"/>
      <c r="W34" s="104"/>
      <c r="X34" s="104"/>
      <c r="Y34" s="104"/>
      <c r="Z34" s="104"/>
      <c r="AA34" s="333"/>
      <c r="AB34" s="333"/>
      <c r="AC34" s="333"/>
    </row>
    <row r="35" spans="2:29" ht="18" customHeight="1" thickBot="1" x14ac:dyDescent="0.25">
      <c r="B35" s="47"/>
      <c r="C35" s="126" t="str">
        <f>IF('Start Here-Common Inputs'!D48="","",'Start Here-Common Inputs'!D48)</f>
        <v/>
      </c>
      <c r="D35" s="43"/>
      <c r="E35" s="183"/>
      <c r="F35" s="184"/>
      <c r="G35" s="183"/>
      <c r="H35" s="184"/>
      <c r="I35" s="183"/>
      <c r="J35" s="185"/>
      <c r="K35" s="183"/>
      <c r="L35" s="185"/>
      <c r="M35" s="183"/>
      <c r="N35" s="49"/>
      <c r="P35" s="104"/>
      <c r="Q35" s="227">
        <f t="shared" si="1"/>
        <v>0</v>
      </c>
      <c r="R35" s="104"/>
      <c r="S35" s="104"/>
      <c r="T35" s="104"/>
      <c r="U35" s="104"/>
      <c r="V35" s="104"/>
      <c r="W35" s="104"/>
      <c r="X35" s="104"/>
      <c r="Y35" s="104"/>
      <c r="Z35" s="104"/>
      <c r="AA35" s="333"/>
      <c r="AB35" s="333"/>
      <c r="AC35" s="333"/>
    </row>
    <row r="36" spans="2:29" ht="18" customHeight="1" thickBot="1" x14ac:dyDescent="0.25">
      <c r="B36" s="47"/>
      <c r="C36" s="126" t="str">
        <f>IF('Start Here-Common Inputs'!D49="","",'Start Here-Common Inputs'!D49)</f>
        <v/>
      </c>
      <c r="D36" s="43"/>
      <c r="E36" s="183"/>
      <c r="F36" s="184"/>
      <c r="G36" s="183"/>
      <c r="H36" s="184"/>
      <c r="I36" s="183"/>
      <c r="J36" s="185"/>
      <c r="K36" s="183"/>
      <c r="L36" s="185"/>
      <c r="M36" s="183"/>
      <c r="N36" s="49"/>
      <c r="P36" s="104"/>
      <c r="Q36" s="227">
        <f t="shared" si="1"/>
        <v>0</v>
      </c>
      <c r="R36" s="104"/>
      <c r="S36" s="104"/>
      <c r="T36" s="104"/>
      <c r="U36" s="104"/>
      <c r="V36" s="104"/>
      <c r="W36" s="104"/>
      <c r="X36" s="104"/>
      <c r="Y36" s="104"/>
      <c r="Z36" s="104"/>
      <c r="AA36" s="333"/>
      <c r="AB36" s="333"/>
      <c r="AC36" s="333"/>
    </row>
    <row r="37" spans="2:29" ht="18" customHeight="1" thickBot="1" x14ac:dyDescent="0.25">
      <c r="B37" s="47"/>
      <c r="C37" s="126" t="str">
        <f>IF('Start Here-Common Inputs'!D50="","",'Start Here-Common Inputs'!D50)</f>
        <v/>
      </c>
      <c r="D37" s="43"/>
      <c r="E37" s="183"/>
      <c r="F37" s="184"/>
      <c r="G37" s="183"/>
      <c r="H37" s="184"/>
      <c r="I37" s="183"/>
      <c r="J37" s="185"/>
      <c r="K37" s="183"/>
      <c r="L37" s="185"/>
      <c r="M37" s="183"/>
      <c r="N37" s="49"/>
      <c r="P37" s="104"/>
      <c r="Q37" s="227">
        <f t="shared" si="1"/>
        <v>0</v>
      </c>
      <c r="R37" s="104"/>
      <c r="S37" s="104"/>
      <c r="T37" s="104"/>
      <c r="U37" s="104"/>
      <c r="V37" s="104"/>
      <c r="W37" s="104"/>
      <c r="X37" s="104"/>
      <c r="Y37" s="104"/>
      <c r="Z37" s="104"/>
      <c r="AA37" s="333"/>
      <c r="AB37" s="333"/>
      <c r="AC37" s="333"/>
    </row>
    <row r="38" spans="2:29" ht="18" customHeight="1" thickBot="1" x14ac:dyDescent="0.25">
      <c r="B38" s="47"/>
      <c r="C38" s="126" t="str">
        <f>IF('Start Here-Common Inputs'!D51="","",'Start Here-Common Inputs'!D51)</f>
        <v/>
      </c>
      <c r="D38" s="43"/>
      <c r="E38" s="183"/>
      <c r="F38" s="184"/>
      <c r="G38" s="183"/>
      <c r="H38" s="184"/>
      <c r="I38" s="183"/>
      <c r="J38" s="185"/>
      <c r="K38" s="183"/>
      <c r="L38" s="185"/>
      <c r="M38" s="183"/>
      <c r="N38" s="49"/>
      <c r="P38" s="104"/>
      <c r="Q38" s="227">
        <f t="shared" si="1"/>
        <v>0</v>
      </c>
      <c r="R38" s="104"/>
      <c r="S38" s="104"/>
      <c r="T38" s="104"/>
      <c r="U38" s="104"/>
      <c r="V38" s="104"/>
      <c r="W38" s="104"/>
      <c r="X38" s="104"/>
      <c r="Y38" s="104"/>
      <c r="Z38" s="104"/>
      <c r="AA38" s="333"/>
      <c r="AB38" s="333"/>
      <c r="AC38" s="333"/>
    </row>
    <row r="39" spans="2:29" ht="18" customHeight="1" thickBot="1" x14ac:dyDescent="0.25">
      <c r="B39" s="47"/>
      <c r="C39" s="126" t="str">
        <f>IF('Start Here-Common Inputs'!D52="","",'Start Here-Common Inputs'!D52)</f>
        <v/>
      </c>
      <c r="D39" s="43"/>
      <c r="E39" s="183"/>
      <c r="F39" s="184"/>
      <c r="G39" s="183"/>
      <c r="H39" s="184"/>
      <c r="I39" s="183"/>
      <c r="J39" s="185"/>
      <c r="K39" s="183"/>
      <c r="L39" s="185"/>
      <c r="M39" s="183"/>
      <c r="N39" s="49"/>
      <c r="Q39" s="227">
        <f t="shared" si="1"/>
        <v>0</v>
      </c>
    </row>
    <row r="40" spans="2:29" ht="18" customHeight="1" thickBot="1" x14ac:dyDescent="0.25">
      <c r="B40" s="47"/>
      <c r="C40" s="126" t="str">
        <f>IF('Start Here-Common Inputs'!D53="","",'Start Here-Common Inputs'!D53)</f>
        <v/>
      </c>
      <c r="D40" s="43"/>
      <c r="E40" s="183"/>
      <c r="F40" s="184"/>
      <c r="G40" s="183"/>
      <c r="H40" s="184"/>
      <c r="I40" s="183"/>
      <c r="J40" s="185"/>
      <c r="K40" s="183"/>
      <c r="L40" s="185"/>
      <c r="M40" s="183"/>
      <c r="N40" s="49"/>
      <c r="Q40" s="227">
        <f t="shared" si="1"/>
        <v>0</v>
      </c>
    </row>
    <row r="41" spans="2:29" ht="18" customHeight="1" thickBot="1" x14ac:dyDescent="0.25">
      <c r="B41" s="47"/>
      <c r="C41" s="126" t="str">
        <f>IF('Start Here-Common Inputs'!D54="","",'Start Here-Common Inputs'!D54)</f>
        <v/>
      </c>
      <c r="D41" s="43"/>
      <c r="E41" s="183"/>
      <c r="F41" s="184"/>
      <c r="G41" s="183"/>
      <c r="H41" s="184"/>
      <c r="I41" s="183"/>
      <c r="J41" s="185"/>
      <c r="K41" s="183"/>
      <c r="L41" s="185"/>
      <c r="M41" s="183"/>
      <c r="N41" s="49"/>
      <c r="Q41" s="227">
        <f t="shared" si="1"/>
        <v>0</v>
      </c>
    </row>
    <row r="42" spans="2:29" ht="18" customHeight="1" thickBot="1" x14ac:dyDescent="0.25">
      <c r="B42" s="47"/>
      <c r="C42" s="126" t="str">
        <f>IF('Start Here-Common Inputs'!D55="","",'Start Here-Common Inputs'!D55)</f>
        <v/>
      </c>
      <c r="D42" s="43"/>
      <c r="E42" s="183"/>
      <c r="F42" s="184"/>
      <c r="G42" s="183"/>
      <c r="H42" s="184"/>
      <c r="I42" s="183"/>
      <c r="J42" s="185"/>
      <c r="K42" s="183"/>
      <c r="L42" s="185"/>
      <c r="M42" s="183"/>
      <c r="N42" s="49"/>
      <c r="Q42" s="227">
        <f t="shared" si="1"/>
        <v>0</v>
      </c>
    </row>
    <row r="43" spans="2:29" ht="18" customHeight="1" thickBot="1" x14ac:dyDescent="0.25">
      <c r="B43" s="47"/>
      <c r="C43" s="126" t="str">
        <f>IF('Start Here-Common Inputs'!D56="","",'Start Here-Common Inputs'!D56)</f>
        <v/>
      </c>
      <c r="D43" s="43"/>
      <c r="E43" s="183"/>
      <c r="F43" s="184"/>
      <c r="G43" s="183"/>
      <c r="H43" s="184"/>
      <c r="I43" s="183"/>
      <c r="J43" s="185"/>
      <c r="K43" s="183"/>
      <c r="L43" s="185"/>
      <c r="M43" s="183"/>
      <c r="N43" s="49"/>
      <c r="Q43" s="227">
        <f t="shared" si="1"/>
        <v>0</v>
      </c>
    </row>
    <row r="44" spans="2:29" ht="18" customHeight="1" thickBot="1" x14ac:dyDescent="0.25">
      <c r="B44" s="47"/>
      <c r="C44" s="126" t="str">
        <f>IF('Start Here-Common Inputs'!D57="","",'Start Here-Common Inputs'!D57)</f>
        <v/>
      </c>
      <c r="D44" s="43"/>
      <c r="E44" s="183"/>
      <c r="F44" s="184"/>
      <c r="G44" s="183"/>
      <c r="H44" s="184"/>
      <c r="I44" s="183"/>
      <c r="J44" s="185"/>
      <c r="K44" s="183"/>
      <c r="L44" s="185"/>
      <c r="M44" s="183"/>
      <c r="N44" s="49"/>
      <c r="Q44" s="227">
        <f t="shared" si="1"/>
        <v>0</v>
      </c>
    </row>
    <row r="45" spans="2:29" ht="18" customHeight="1" thickBot="1" x14ac:dyDescent="0.25">
      <c r="B45" s="47"/>
      <c r="C45" s="126" t="str">
        <f>IF('Start Here-Common Inputs'!D58="","",'Start Here-Common Inputs'!D58)</f>
        <v/>
      </c>
      <c r="D45" s="43"/>
      <c r="E45" s="183"/>
      <c r="F45" s="184"/>
      <c r="G45" s="183"/>
      <c r="H45" s="184"/>
      <c r="I45" s="183"/>
      <c r="J45" s="185"/>
      <c r="K45" s="183"/>
      <c r="L45" s="185"/>
      <c r="M45" s="183"/>
      <c r="N45" s="49"/>
      <c r="Q45" s="227">
        <f t="shared" si="1"/>
        <v>0</v>
      </c>
    </row>
    <row r="46" spans="2:29" ht="18" customHeight="1" thickBot="1" x14ac:dyDescent="0.25">
      <c r="B46" s="47"/>
      <c r="C46" s="126" t="str">
        <f>IF('Start Here-Common Inputs'!D59="","",'Start Here-Common Inputs'!D59)</f>
        <v/>
      </c>
      <c r="D46" s="43"/>
      <c r="E46" s="183"/>
      <c r="F46" s="184"/>
      <c r="G46" s="183"/>
      <c r="H46" s="184"/>
      <c r="I46" s="183"/>
      <c r="J46" s="185"/>
      <c r="K46" s="183"/>
      <c r="L46" s="185"/>
      <c r="M46" s="183"/>
      <c r="N46" s="49"/>
      <c r="Q46" s="227">
        <f t="shared" si="1"/>
        <v>0</v>
      </c>
    </row>
    <row r="47" spans="2:29" ht="18" customHeight="1" thickBot="1" x14ac:dyDescent="0.25">
      <c r="B47" s="47"/>
      <c r="C47" s="126" t="str">
        <f>IF('Start Here-Common Inputs'!D60="","",'Start Here-Common Inputs'!D60)</f>
        <v/>
      </c>
      <c r="D47" s="43"/>
      <c r="E47" s="183"/>
      <c r="F47" s="184"/>
      <c r="G47" s="183"/>
      <c r="H47" s="184"/>
      <c r="I47" s="183"/>
      <c r="J47" s="185"/>
      <c r="K47" s="183"/>
      <c r="L47" s="185"/>
      <c r="M47" s="183"/>
      <c r="N47" s="49"/>
      <c r="Q47" s="227">
        <f t="shared" si="1"/>
        <v>0</v>
      </c>
    </row>
    <row r="48" spans="2:29" ht="18" customHeight="1" thickBot="1" x14ac:dyDescent="0.25">
      <c r="B48" s="47"/>
      <c r="C48" s="126" t="str">
        <f>IF('Start Here-Common Inputs'!D61="","",'Start Here-Common Inputs'!D61)</f>
        <v/>
      </c>
      <c r="D48" s="43"/>
      <c r="E48" s="183"/>
      <c r="F48" s="184"/>
      <c r="G48" s="183"/>
      <c r="H48" s="184"/>
      <c r="I48" s="183"/>
      <c r="J48" s="185"/>
      <c r="K48" s="183"/>
      <c r="L48" s="185"/>
      <c r="M48" s="183"/>
      <c r="N48" s="49"/>
      <c r="Q48" s="227">
        <f t="shared" si="1"/>
        <v>0</v>
      </c>
    </row>
    <row r="49" spans="2:17" ht="18" customHeight="1" thickBot="1" x14ac:dyDescent="0.25">
      <c r="B49" s="47"/>
      <c r="C49" s="126" t="str">
        <f>IF('Start Here-Common Inputs'!D62="","",'Start Here-Common Inputs'!D62)</f>
        <v/>
      </c>
      <c r="D49" s="43"/>
      <c r="E49" s="183"/>
      <c r="F49" s="184"/>
      <c r="G49" s="183"/>
      <c r="H49" s="184"/>
      <c r="I49" s="183"/>
      <c r="J49" s="185"/>
      <c r="K49" s="183"/>
      <c r="L49" s="185"/>
      <c r="M49" s="183"/>
      <c r="N49" s="49"/>
      <c r="Q49" s="227">
        <f t="shared" si="1"/>
        <v>0</v>
      </c>
    </row>
    <row r="50" spans="2:17" ht="18" customHeight="1" thickBot="1" x14ac:dyDescent="0.25">
      <c r="B50" s="47"/>
      <c r="C50" s="126" t="str">
        <f>IF('Start Here-Common Inputs'!D63="","",'Start Here-Common Inputs'!D63)</f>
        <v/>
      </c>
      <c r="D50" s="43"/>
      <c r="E50" s="183"/>
      <c r="F50" s="184"/>
      <c r="G50" s="183"/>
      <c r="H50" s="184"/>
      <c r="I50" s="183"/>
      <c r="J50" s="185"/>
      <c r="K50" s="183"/>
      <c r="L50" s="185"/>
      <c r="M50" s="183"/>
      <c r="N50" s="49"/>
      <c r="Q50" s="227">
        <f t="shared" si="1"/>
        <v>0</v>
      </c>
    </row>
    <row r="51" spans="2:17" ht="18" customHeight="1" thickBot="1" x14ac:dyDescent="0.25">
      <c r="B51" s="47"/>
      <c r="C51" s="126" t="str">
        <f>IF('Start Here-Common Inputs'!D64="","",'Start Here-Common Inputs'!D64)</f>
        <v/>
      </c>
      <c r="D51" s="43"/>
      <c r="E51" s="183"/>
      <c r="F51" s="184"/>
      <c r="G51" s="183"/>
      <c r="H51" s="184"/>
      <c r="I51" s="183"/>
      <c r="J51" s="185"/>
      <c r="K51" s="183"/>
      <c r="L51" s="185"/>
      <c r="M51" s="183"/>
      <c r="N51" s="49"/>
      <c r="Q51" s="227">
        <f t="shared" si="1"/>
        <v>0</v>
      </c>
    </row>
    <row r="52" spans="2:17" ht="18" customHeight="1" thickBot="1" x14ac:dyDescent="0.25">
      <c r="B52" s="47"/>
      <c r="C52" s="126" t="str">
        <f>IF('Start Here-Common Inputs'!D65="","",'Start Here-Common Inputs'!D65)</f>
        <v/>
      </c>
      <c r="D52" s="43"/>
      <c r="E52" s="183"/>
      <c r="F52" s="184"/>
      <c r="G52" s="183"/>
      <c r="H52" s="184"/>
      <c r="I52" s="183"/>
      <c r="J52" s="185"/>
      <c r="K52" s="183"/>
      <c r="L52" s="185"/>
      <c r="M52" s="183"/>
      <c r="N52" s="49"/>
      <c r="Q52" s="227">
        <f t="shared" si="1"/>
        <v>0</v>
      </c>
    </row>
    <row r="53" spans="2:17" ht="18" customHeight="1" thickBot="1" x14ac:dyDescent="0.25">
      <c r="B53" s="47"/>
      <c r="C53" s="126" t="str">
        <f>IF('Start Here-Common Inputs'!D66="","",'Start Here-Common Inputs'!D66)</f>
        <v/>
      </c>
      <c r="D53" s="43"/>
      <c r="E53" s="183"/>
      <c r="F53" s="184"/>
      <c r="G53" s="183"/>
      <c r="H53" s="184"/>
      <c r="I53" s="183"/>
      <c r="J53" s="185"/>
      <c r="K53" s="183"/>
      <c r="L53" s="185"/>
      <c r="M53" s="183"/>
      <c r="N53" s="49"/>
      <c r="Q53" s="227">
        <f t="shared" si="1"/>
        <v>0</v>
      </c>
    </row>
    <row r="54" spans="2:17" ht="18" customHeight="1" thickBot="1" x14ac:dyDescent="0.25">
      <c r="B54" s="47"/>
      <c r="C54" s="126" t="str">
        <f>IF('Start Here-Common Inputs'!D67="","",'Start Here-Common Inputs'!D67)</f>
        <v/>
      </c>
      <c r="D54" s="43"/>
      <c r="E54" s="183"/>
      <c r="F54" s="184"/>
      <c r="G54" s="183"/>
      <c r="H54" s="184"/>
      <c r="I54" s="183"/>
      <c r="J54" s="185"/>
      <c r="K54" s="183"/>
      <c r="L54" s="185"/>
      <c r="M54" s="183"/>
      <c r="N54" s="49"/>
      <c r="Q54" s="227">
        <f t="shared" si="1"/>
        <v>0</v>
      </c>
    </row>
    <row r="55" spans="2:17" ht="18" customHeight="1" thickBot="1" x14ac:dyDescent="0.25">
      <c r="B55" s="47"/>
      <c r="C55" s="126" t="str">
        <f>IF('Start Here-Common Inputs'!D68="","",'Start Here-Common Inputs'!D68)</f>
        <v/>
      </c>
      <c r="D55" s="43"/>
      <c r="E55" s="183"/>
      <c r="F55" s="184"/>
      <c r="G55" s="183"/>
      <c r="H55" s="184"/>
      <c r="I55" s="183"/>
      <c r="J55" s="185"/>
      <c r="K55" s="183"/>
      <c r="L55" s="185"/>
      <c r="M55" s="183"/>
      <c r="N55" s="49"/>
      <c r="Q55" s="227">
        <f t="shared" si="1"/>
        <v>0</v>
      </c>
    </row>
    <row r="56" spans="2:17" ht="18" customHeight="1" thickBot="1" x14ac:dyDescent="0.25">
      <c r="B56" s="47"/>
      <c r="C56" s="126" t="str">
        <f>IF('Start Here-Common Inputs'!D69="","",'Start Here-Common Inputs'!D69)</f>
        <v/>
      </c>
      <c r="D56" s="43"/>
      <c r="E56" s="183"/>
      <c r="F56" s="184"/>
      <c r="G56" s="183"/>
      <c r="H56" s="184"/>
      <c r="I56" s="183"/>
      <c r="J56" s="185"/>
      <c r="K56" s="183"/>
      <c r="L56" s="185"/>
      <c r="M56" s="183"/>
      <c r="N56" s="49"/>
      <c r="Q56" s="227">
        <f t="shared" si="1"/>
        <v>0</v>
      </c>
    </row>
    <row r="57" spans="2:17" ht="18" customHeight="1" thickBot="1" x14ac:dyDescent="0.25">
      <c r="B57" s="47"/>
      <c r="C57" s="126" t="str">
        <f>IF('Start Here-Common Inputs'!D70="","",'Start Here-Common Inputs'!D70)</f>
        <v/>
      </c>
      <c r="D57" s="43"/>
      <c r="E57" s="183"/>
      <c r="F57" s="184"/>
      <c r="G57" s="183"/>
      <c r="H57" s="184"/>
      <c r="I57" s="183"/>
      <c r="J57" s="185"/>
      <c r="K57" s="183"/>
      <c r="L57" s="185"/>
      <c r="M57" s="183"/>
      <c r="N57" s="49"/>
      <c r="Q57" s="227">
        <f t="shared" si="1"/>
        <v>0</v>
      </c>
    </row>
    <row r="58" spans="2:17" ht="18" customHeight="1" thickBot="1" x14ac:dyDescent="0.25">
      <c r="B58" s="47"/>
      <c r="C58" s="126" t="str">
        <f>IF('Start Here-Common Inputs'!D71="","",'Start Here-Common Inputs'!D71)</f>
        <v/>
      </c>
      <c r="D58" s="43"/>
      <c r="E58" s="183"/>
      <c r="F58" s="184"/>
      <c r="G58" s="183"/>
      <c r="H58" s="184"/>
      <c r="I58" s="183"/>
      <c r="J58" s="185"/>
      <c r="K58" s="183"/>
      <c r="L58" s="185"/>
      <c r="M58" s="183"/>
      <c r="N58" s="49"/>
      <c r="Q58" s="227">
        <f t="shared" si="1"/>
        <v>0</v>
      </c>
    </row>
    <row r="59" spans="2:17" ht="18" customHeight="1" thickBot="1" x14ac:dyDescent="0.25">
      <c r="B59" s="47"/>
      <c r="C59" s="126" t="str">
        <f>IF('Start Here-Common Inputs'!D72="","",'Start Here-Common Inputs'!D72)</f>
        <v/>
      </c>
      <c r="D59" s="43"/>
      <c r="E59" s="183"/>
      <c r="F59" s="184"/>
      <c r="G59" s="183"/>
      <c r="H59" s="184"/>
      <c r="I59" s="183"/>
      <c r="J59" s="185"/>
      <c r="K59" s="183"/>
      <c r="L59" s="185"/>
      <c r="M59" s="183"/>
      <c r="N59" s="49"/>
      <c r="Q59" s="227">
        <f t="shared" si="1"/>
        <v>0</v>
      </c>
    </row>
    <row r="60" spans="2:17" ht="18" customHeight="1" thickBot="1" x14ac:dyDescent="0.25">
      <c r="B60" s="47"/>
      <c r="C60" s="126" t="str">
        <f>IF('Start Here-Common Inputs'!D73="","",'Start Here-Common Inputs'!D73)</f>
        <v/>
      </c>
      <c r="D60" s="43"/>
      <c r="E60" s="183"/>
      <c r="F60" s="184"/>
      <c r="G60" s="183"/>
      <c r="H60" s="184"/>
      <c r="I60" s="183"/>
      <c r="J60" s="185"/>
      <c r="K60" s="183"/>
      <c r="L60" s="185"/>
      <c r="M60" s="183"/>
      <c r="N60" s="49"/>
      <c r="Q60" s="227">
        <f t="shared" si="1"/>
        <v>0</v>
      </c>
    </row>
    <row r="61" spans="2:17" ht="12" thickBot="1" x14ac:dyDescent="0.25">
      <c r="B61" s="109"/>
      <c r="C61" s="89"/>
      <c r="D61" s="89"/>
      <c r="E61" s="89"/>
      <c r="F61" s="89"/>
      <c r="G61" s="89"/>
      <c r="H61" s="89"/>
      <c r="I61" s="89"/>
      <c r="J61" s="89"/>
      <c r="K61" s="89"/>
      <c r="L61" s="89"/>
      <c r="M61" s="89"/>
      <c r="N61" s="91"/>
    </row>
  </sheetData>
  <sheetProtection password="CAB7" sheet="1" objects="1" scenarios="1" selectLockedCells="1"/>
  <mergeCells count="3">
    <mergeCell ref="D2:N2"/>
    <mergeCell ref="E8:M8"/>
    <mergeCell ref="E4:M4"/>
  </mergeCells>
  <conditionalFormatting sqref="G11:G60 I11:I60 K11:M60 E11:E60">
    <cfRule type="containsText" dxfId="2" priority="1" operator="containsText" text="Missing">
      <formula>NOT(ISERROR(SEARCH("Missing",E11)))</formula>
    </cfRule>
  </conditionalFormatting>
  <dataValidations count="1">
    <dataValidation type="list" allowBlank="1" showInputMessage="1" showErrorMessage="1" sqref="I11:I60 K11:K60 M11:M60 G11:G60 E11:E60">
      <formula1>"Strongly Agree, Agree, Neither Disagree Nor Agree, Disagree, Strongly Disagree"</formula1>
    </dataValidation>
  </dataValidations>
  <pageMargins left="0.25" right="0.25" top="0.25" bottom="0.5" header="0.25" footer="0.25"/>
  <pageSetup orientation="landscape"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0"/>
  <sheetViews>
    <sheetView showGridLines="0" topLeftCell="A7" zoomScale="90" zoomScaleNormal="90" workbookViewId="0">
      <selection activeCell="H23" sqref="H23"/>
    </sheetView>
  </sheetViews>
  <sheetFormatPr defaultRowHeight="11.25" x14ac:dyDescent="0.2"/>
  <cols>
    <col min="1" max="1" width="1.33203125" style="51" customWidth="1"/>
    <col min="2" max="2" width="26.33203125" style="51" customWidth="1"/>
    <col min="3" max="3" width="0.5" style="51" customWidth="1"/>
    <col min="4" max="4" width="27.6640625" style="51" customWidth="1"/>
    <col min="5" max="5" width="74.83203125" style="51" customWidth="1"/>
    <col min="6" max="6" width="0.83203125" style="51" customWidth="1"/>
    <col min="7" max="7" width="6.6640625" style="186" customWidth="1"/>
    <col min="8" max="8" width="87.83203125" style="186" customWidth="1"/>
    <col min="9" max="10" width="18.6640625" style="186" customWidth="1"/>
    <col min="11" max="11" width="19" style="186" customWidth="1"/>
    <col min="12" max="12" width="15.1640625" style="186" customWidth="1"/>
    <col min="13" max="18" width="9.33203125" style="186"/>
    <col min="19" max="26" width="9.33203125" style="51"/>
    <col min="27" max="16384" width="9.33203125" style="24"/>
  </cols>
  <sheetData>
    <row r="1" spans="1:27" ht="3.75" customHeight="1" x14ac:dyDescent="0.2">
      <c r="S1" s="104"/>
      <c r="T1" s="104"/>
    </row>
    <row r="2" spans="1:27" ht="41.25" customHeight="1" x14ac:dyDescent="0.2">
      <c r="B2" s="278" t="s">
        <v>60</v>
      </c>
      <c r="C2" s="442" t="s">
        <v>138</v>
      </c>
      <c r="D2" s="443"/>
      <c r="E2" s="443"/>
      <c r="S2" s="104"/>
      <c r="T2" s="104"/>
    </row>
    <row r="3" spans="1:27" s="28" customFormat="1" ht="8.25" customHeight="1" thickBot="1" x14ac:dyDescent="0.25">
      <c r="A3" s="25"/>
      <c r="B3" s="25"/>
      <c r="C3" s="26"/>
      <c r="D3" s="26"/>
      <c r="E3" s="26"/>
      <c r="F3" s="26"/>
      <c r="G3" s="227"/>
      <c r="H3" s="227"/>
      <c r="I3" s="227"/>
      <c r="J3" s="227"/>
      <c r="K3" s="227"/>
      <c r="L3" s="186"/>
      <c r="M3" s="186"/>
      <c r="N3" s="186"/>
      <c r="O3" s="186"/>
      <c r="P3" s="186"/>
      <c r="Q3" s="186"/>
      <c r="R3" s="186"/>
      <c r="S3" s="104"/>
      <c r="T3" s="104"/>
      <c r="U3" s="25"/>
      <c r="V3" s="25"/>
      <c r="W3" s="25"/>
      <c r="X3" s="25"/>
      <c r="Y3" s="25"/>
      <c r="Z3" s="25"/>
    </row>
    <row r="4" spans="1:27" s="28" customFormat="1" ht="104.25" customHeight="1" x14ac:dyDescent="0.2">
      <c r="A4" s="25"/>
      <c r="B4" s="25"/>
      <c r="C4" s="223" t="s">
        <v>9</v>
      </c>
      <c r="D4" s="458" t="s">
        <v>212</v>
      </c>
      <c r="E4" s="459"/>
      <c r="F4" s="26"/>
      <c r="G4" s="227"/>
      <c r="H4" s="186"/>
      <c r="I4" s="186"/>
      <c r="J4" s="186"/>
      <c r="K4" s="186"/>
      <c r="L4" s="186"/>
      <c r="M4" s="186"/>
      <c r="N4" s="186"/>
      <c r="O4" s="186"/>
      <c r="P4" s="186"/>
      <c r="Q4" s="186"/>
      <c r="R4" s="186"/>
      <c r="S4" s="104"/>
      <c r="T4" s="104"/>
      <c r="U4" s="25"/>
      <c r="V4" s="25"/>
      <c r="W4" s="25"/>
      <c r="X4" s="25"/>
      <c r="Y4" s="25"/>
      <c r="Z4" s="25"/>
    </row>
    <row r="5" spans="1:27" s="28" customFormat="1" ht="15" customHeight="1" thickBot="1" x14ac:dyDescent="0.25">
      <c r="A5" s="25"/>
      <c r="B5" s="25"/>
      <c r="C5" s="35"/>
      <c r="D5" s="36"/>
      <c r="E5" s="37"/>
      <c r="F5" s="26"/>
      <c r="G5" s="227"/>
      <c r="H5" s="186"/>
      <c r="I5" s="186"/>
      <c r="J5" s="186"/>
      <c r="K5" s="186"/>
      <c r="L5" s="186"/>
      <c r="M5" s="186"/>
      <c r="N5" s="186"/>
      <c r="O5" s="186"/>
      <c r="P5" s="186"/>
      <c r="Q5" s="186"/>
      <c r="R5" s="186"/>
      <c r="S5" s="104"/>
      <c r="T5" s="104"/>
      <c r="U5" s="25"/>
      <c r="V5" s="25"/>
      <c r="W5" s="25"/>
      <c r="X5" s="25"/>
      <c r="Y5" s="25"/>
      <c r="Z5" s="25"/>
    </row>
    <row r="6" spans="1:27" s="28" customFormat="1" ht="8.25" customHeight="1" thickBot="1" x14ac:dyDescent="0.25">
      <c r="A6" s="25"/>
      <c r="B6" s="25"/>
      <c r="C6" s="26"/>
      <c r="D6" s="26"/>
      <c r="E6" s="26"/>
      <c r="F6" s="26"/>
      <c r="G6" s="227"/>
      <c r="H6" s="227"/>
      <c r="I6" s="227"/>
      <c r="J6" s="227"/>
      <c r="K6" s="227"/>
      <c r="L6" s="186"/>
      <c r="M6" s="186"/>
      <c r="N6" s="186"/>
      <c r="O6" s="186"/>
      <c r="P6" s="186"/>
      <c r="Q6" s="186"/>
      <c r="R6" s="186"/>
      <c r="S6" s="104"/>
      <c r="T6" s="104"/>
      <c r="U6" s="25"/>
      <c r="V6" s="25"/>
      <c r="W6" s="25"/>
      <c r="X6" s="25"/>
      <c r="Y6" s="25"/>
      <c r="Z6" s="25"/>
    </row>
    <row r="7" spans="1:27" s="28" customFormat="1" ht="99" customHeight="1" x14ac:dyDescent="0.2">
      <c r="A7" s="25"/>
      <c r="B7" s="25"/>
      <c r="C7" s="223" t="s">
        <v>9</v>
      </c>
      <c r="D7" s="458" t="s">
        <v>213</v>
      </c>
      <c r="E7" s="459"/>
      <c r="F7" s="26"/>
      <c r="G7" s="227"/>
      <c r="H7" s="186"/>
      <c r="I7" s="186"/>
      <c r="J7" s="186"/>
      <c r="K7" s="186"/>
      <c r="L7" s="186"/>
      <c r="M7" s="186"/>
      <c r="N7" s="186"/>
      <c r="O7" s="186"/>
      <c r="P7" s="186"/>
      <c r="Q7" s="186"/>
      <c r="R7" s="186"/>
      <c r="S7" s="104"/>
      <c r="T7" s="104"/>
      <c r="U7" s="25"/>
      <c r="V7" s="25"/>
      <c r="W7" s="25"/>
      <c r="X7" s="25"/>
      <c r="Y7" s="25"/>
      <c r="Z7" s="25"/>
    </row>
    <row r="8" spans="1:27" s="28" customFormat="1" ht="15" customHeight="1" x14ac:dyDescent="0.2">
      <c r="A8" s="25"/>
      <c r="B8" s="25"/>
      <c r="C8" s="33"/>
      <c r="D8" s="34"/>
      <c r="E8" s="324"/>
      <c r="F8" s="26"/>
      <c r="G8" s="227"/>
      <c r="H8" s="186"/>
      <c r="I8" s="186"/>
      <c r="J8" s="186"/>
      <c r="K8" s="186"/>
      <c r="L8" s="186"/>
      <c r="M8" s="186"/>
      <c r="N8" s="186"/>
      <c r="O8" s="186"/>
      <c r="P8" s="186"/>
      <c r="Q8" s="186"/>
      <c r="R8" s="186"/>
      <c r="S8" s="104"/>
      <c r="T8" s="104"/>
      <c r="U8" s="25"/>
      <c r="V8" s="25"/>
      <c r="W8" s="25"/>
      <c r="X8" s="25"/>
      <c r="Y8" s="25"/>
      <c r="Z8" s="25"/>
    </row>
    <row r="9" spans="1:27" s="28" customFormat="1" ht="115.5" customHeight="1" thickBot="1" x14ac:dyDescent="0.25">
      <c r="A9" s="25"/>
      <c r="B9" s="25"/>
      <c r="C9" s="325"/>
      <c r="D9" s="110"/>
      <c r="E9" s="161"/>
      <c r="F9" s="26"/>
      <c r="G9" s="227"/>
      <c r="H9" s="186"/>
      <c r="I9" s="186"/>
      <c r="J9" s="186"/>
      <c r="K9" s="408" t="s">
        <v>224</v>
      </c>
      <c r="L9" s="230">
        <f>COUNTIF('M12 - Input'!$E$11:$E$60,"")</f>
        <v>50</v>
      </c>
      <c r="M9" s="186"/>
      <c r="N9" s="186"/>
      <c r="O9" s="186"/>
      <c r="P9" s="186"/>
      <c r="Q9" s="186"/>
      <c r="R9" s="186"/>
      <c r="S9" s="104"/>
      <c r="T9" s="104"/>
      <c r="U9" s="104"/>
      <c r="V9" s="104"/>
      <c r="W9" s="104"/>
      <c r="X9" s="104"/>
      <c r="Y9" s="104"/>
      <c r="Z9" s="104"/>
      <c r="AA9" s="333"/>
    </row>
    <row r="10" spans="1:27" s="28" customFormat="1" ht="6" customHeight="1" thickBot="1" x14ac:dyDescent="0.25">
      <c r="A10" s="25"/>
      <c r="B10" s="25"/>
      <c r="C10" s="26"/>
      <c r="D10" s="26"/>
      <c r="E10" s="26"/>
      <c r="F10" s="26"/>
      <c r="G10" s="227"/>
      <c r="H10" s="186"/>
      <c r="I10" s="186"/>
      <c r="J10" s="186"/>
      <c r="K10" s="186"/>
      <c r="L10" s="186"/>
      <c r="M10" s="186"/>
      <c r="N10" s="186"/>
      <c r="O10" s="186"/>
      <c r="P10" s="186"/>
      <c r="Q10" s="186"/>
      <c r="R10" s="186"/>
      <c r="S10" s="104"/>
      <c r="T10" s="104"/>
      <c r="U10" s="104"/>
      <c r="V10" s="104"/>
      <c r="W10" s="104"/>
      <c r="X10" s="104"/>
      <c r="Y10" s="104"/>
      <c r="Z10" s="104"/>
      <c r="AA10" s="333"/>
    </row>
    <row r="11" spans="1:27" s="28" customFormat="1" ht="6.75" customHeight="1" x14ac:dyDescent="0.2">
      <c r="A11" s="25"/>
      <c r="B11" s="56"/>
      <c r="C11" s="39"/>
      <c r="D11" s="39"/>
      <c r="E11" s="40"/>
      <c r="F11" s="26"/>
      <c r="G11" s="227"/>
      <c r="H11" s="403"/>
      <c r="I11" s="186"/>
      <c r="J11" s="186"/>
      <c r="K11" s="186"/>
      <c r="L11" s="186"/>
      <c r="M11" s="186"/>
      <c r="N11" s="186"/>
      <c r="O11" s="186"/>
      <c r="P11" s="186"/>
      <c r="Q11" s="186"/>
      <c r="R11" s="186"/>
      <c r="S11" s="104"/>
      <c r="T11" s="104"/>
      <c r="U11" s="104"/>
      <c r="V11" s="104"/>
      <c r="W11" s="104"/>
      <c r="X11" s="104"/>
      <c r="Y11" s="104"/>
      <c r="Z11" s="104"/>
      <c r="AA11" s="333"/>
    </row>
    <row r="12" spans="1:27" s="28" customFormat="1" ht="15" customHeight="1" x14ac:dyDescent="0.2">
      <c r="A12" s="25"/>
      <c r="B12" s="313" t="s">
        <v>116</v>
      </c>
      <c r="C12" s="32"/>
      <c r="D12" s="43">
        <f>+I30</f>
        <v>0</v>
      </c>
      <c r="E12" s="61"/>
      <c r="F12" s="26"/>
      <c r="G12" s="227"/>
      <c r="H12" s="186"/>
      <c r="I12" s="186"/>
      <c r="J12" s="186"/>
      <c r="K12" s="186"/>
      <c r="L12" s="186"/>
      <c r="M12" s="186"/>
      <c r="N12" s="186"/>
      <c r="O12" s="186"/>
      <c r="P12" s="186"/>
      <c r="Q12" s="186"/>
      <c r="R12" s="186"/>
      <c r="S12" s="104"/>
      <c r="T12" s="104"/>
      <c r="U12" s="104"/>
      <c r="V12" s="104"/>
      <c r="W12" s="104"/>
      <c r="X12" s="104"/>
      <c r="Y12" s="104"/>
      <c r="Z12" s="104"/>
      <c r="AA12" s="333"/>
    </row>
    <row r="13" spans="1:27" s="28" customFormat="1" ht="15" customHeight="1" x14ac:dyDescent="0.2">
      <c r="A13" s="25"/>
      <c r="B13" s="359"/>
      <c r="C13" s="43"/>
      <c r="D13" s="150"/>
      <c r="E13" s="61"/>
      <c r="F13" s="26"/>
      <c r="G13" s="227"/>
      <c r="H13" s="186"/>
      <c r="I13" s="493" t="s">
        <v>135</v>
      </c>
      <c r="J13" s="409" t="s">
        <v>87</v>
      </c>
      <c r="K13" s="314" t="s">
        <v>88</v>
      </c>
      <c r="L13" s="409" t="s">
        <v>87</v>
      </c>
      <c r="M13" s="314" t="s">
        <v>88</v>
      </c>
      <c r="N13" s="186"/>
      <c r="O13" s="186"/>
      <c r="P13" s="186"/>
      <c r="Q13" s="186"/>
      <c r="R13" s="186"/>
      <c r="S13" s="104"/>
      <c r="T13" s="104"/>
      <c r="U13" s="104"/>
      <c r="V13" s="104"/>
      <c r="W13" s="104"/>
      <c r="X13" s="104"/>
      <c r="Y13" s="104"/>
      <c r="Z13" s="104"/>
      <c r="AA13" s="333"/>
    </row>
    <row r="14" spans="1:27" s="28" customFormat="1" ht="6.75" customHeight="1" x14ac:dyDescent="0.2">
      <c r="A14" s="25"/>
      <c r="B14" s="60"/>
      <c r="C14" s="59"/>
      <c r="D14" s="59"/>
      <c r="E14" s="44"/>
      <c r="F14" s="26"/>
      <c r="G14" s="227"/>
      <c r="H14" s="404" t="s">
        <v>66</v>
      </c>
      <c r="I14" s="494"/>
      <c r="J14" s="283" t="s">
        <v>67</v>
      </c>
      <c r="K14" s="283" t="s">
        <v>67</v>
      </c>
      <c r="L14" s="283" t="s">
        <v>23</v>
      </c>
      <c r="M14" s="283" t="s">
        <v>23</v>
      </c>
      <c r="N14" s="186"/>
      <c r="O14" s="186"/>
      <c r="P14" s="186"/>
      <c r="Q14" s="186"/>
      <c r="R14" s="186"/>
      <c r="S14" s="104"/>
      <c r="T14" s="104"/>
      <c r="U14" s="104"/>
      <c r="V14" s="104"/>
      <c r="W14" s="104"/>
      <c r="X14" s="104"/>
      <c r="Y14" s="104"/>
      <c r="Z14" s="104"/>
      <c r="AA14" s="333"/>
    </row>
    <row r="15" spans="1:27" s="28" customFormat="1" ht="6.75" customHeight="1" x14ac:dyDescent="0.2">
      <c r="A15" s="25"/>
      <c r="B15" s="60"/>
      <c r="C15" s="150"/>
      <c r="D15" s="59"/>
      <c r="E15" s="44"/>
      <c r="F15" s="26"/>
      <c r="G15" s="227"/>
      <c r="H15" s="224"/>
      <c r="I15" s="186"/>
      <c r="J15" s="233"/>
      <c r="K15" s="233"/>
      <c r="L15" s="233"/>
      <c r="M15" s="233"/>
      <c r="N15" s="186"/>
      <c r="O15" s="186"/>
      <c r="P15" s="186"/>
      <c r="Q15" s="186"/>
      <c r="R15" s="186"/>
      <c r="S15" s="104"/>
      <c r="T15" s="104"/>
      <c r="U15" s="104"/>
      <c r="V15" s="104"/>
      <c r="W15" s="104"/>
      <c r="X15" s="104"/>
      <c r="Y15" s="104"/>
      <c r="Z15" s="104"/>
      <c r="AA15" s="333"/>
    </row>
    <row r="16" spans="1:27" s="28" customFormat="1" ht="15" customHeight="1" x14ac:dyDescent="0.2">
      <c r="A16" s="25"/>
      <c r="B16" s="60"/>
      <c r="C16" s="43"/>
      <c r="D16" s="43"/>
      <c r="E16" s="44"/>
      <c r="F16" s="26"/>
      <c r="G16" s="227"/>
      <c r="H16" s="186" t="s">
        <v>80</v>
      </c>
      <c r="I16" s="186"/>
      <c r="J16" s="186"/>
      <c r="K16" s="186"/>
      <c r="L16" s="230">
        <f>COUNTA('M12 - Input'!C11:C60)-COUNTIF('M12 - Input'!$C$11:$C$60,"")</f>
        <v>0</v>
      </c>
      <c r="M16" s="230"/>
      <c r="N16" s="186"/>
      <c r="O16" s="186"/>
      <c r="P16" s="186"/>
      <c r="Q16" s="186"/>
      <c r="R16" s="186"/>
      <c r="S16" s="104"/>
      <c r="T16" s="104"/>
      <c r="U16" s="104"/>
      <c r="V16" s="104"/>
      <c r="W16" s="104"/>
      <c r="X16" s="104"/>
      <c r="Y16" s="104"/>
      <c r="Z16" s="104"/>
      <c r="AA16" s="333"/>
    </row>
    <row r="17" spans="1:27" s="28" customFormat="1" ht="15" customHeight="1" x14ac:dyDescent="0.2">
      <c r="A17" s="25"/>
      <c r="B17" s="60"/>
      <c r="C17" s="43"/>
      <c r="D17" s="43"/>
      <c r="E17" s="44"/>
      <c r="F17" s="26"/>
      <c r="G17" s="227"/>
      <c r="H17" s="186" t="s">
        <v>100</v>
      </c>
      <c r="I17" s="186"/>
      <c r="J17" s="186"/>
      <c r="K17" s="186"/>
      <c r="L17" s="230">
        <f>COUNTA('M12 - Input'!C11:C60)-COUNTIF('M12 - Input'!$E$11:$E$60,"")</f>
        <v>0</v>
      </c>
      <c r="M17" s="186"/>
      <c r="N17" s="186"/>
      <c r="O17" s="186"/>
      <c r="P17" s="186"/>
      <c r="Q17" s="186"/>
      <c r="R17" s="186"/>
      <c r="S17" s="104"/>
      <c r="T17" s="104"/>
      <c r="U17" s="104"/>
      <c r="V17" s="104"/>
      <c r="W17" s="104"/>
      <c r="X17" s="104"/>
      <c r="Y17" s="104"/>
      <c r="Z17" s="104"/>
      <c r="AA17" s="333"/>
    </row>
    <row r="18" spans="1:27" s="28" customFormat="1" ht="15" customHeight="1" x14ac:dyDescent="0.2">
      <c r="A18" s="25"/>
      <c r="B18" s="60"/>
      <c r="C18" s="43"/>
      <c r="D18" s="43"/>
      <c r="E18" s="44"/>
      <c r="F18" s="26"/>
      <c r="G18" s="227"/>
      <c r="H18" s="186"/>
      <c r="I18" s="186"/>
      <c r="J18" s="186"/>
      <c r="K18" s="186"/>
      <c r="L18" s="186"/>
      <c r="M18" s="186"/>
      <c r="N18" s="186"/>
      <c r="O18" s="186"/>
      <c r="P18" s="186"/>
      <c r="Q18" s="186"/>
      <c r="R18" s="186"/>
      <c r="S18" s="104"/>
      <c r="T18" s="104"/>
      <c r="U18" s="104"/>
      <c r="V18" s="104"/>
      <c r="W18" s="104"/>
      <c r="X18" s="104"/>
      <c r="Y18" s="104"/>
      <c r="Z18" s="104"/>
      <c r="AA18" s="333"/>
    </row>
    <row r="19" spans="1:27" s="28" customFormat="1" ht="15" customHeight="1" x14ac:dyDescent="0.2">
      <c r="A19" s="25"/>
      <c r="B19" s="60"/>
      <c r="C19" s="43"/>
      <c r="D19" s="43"/>
      <c r="E19" s="44"/>
      <c r="F19" s="26"/>
      <c r="G19" s="227"/>
      <c r="H19" s="233" t="s">
        <v>61</v>
      </c>
      <c r="I19" s="410" t="e">
        <f>+J19+K19</f>
        <v>#DIV/0!</v>
      </c>
      <c r="J19" s="315" t="e">
        <f>+L19/$L$17</f>
        <v>#DIV/0!</v>
      </c>
      <c r="K19" s="315" t="e">
        <f>+M19/$L$17</f>
        <v>#DIV/0!</v>
      </c>
      <c r="L19" s="230">
        <f>COUNTIF('M12 - Input'!$E$11:$E$60,"Strongly Agree")</f>
        <v>0</v>
      </c>
      <c r="M19" s="230">
        <f>COUNTIF('M12 - Input'!$E$11:$E$60,"Agree")</f>
        <v>0</v>
      </c>
      <c r="N19" s="411"/>
      <c r="O19" s="186"/>
      <c r="P19" s="186"/>
      <c r="Q19" s="186"/>
      <c r="R19" s="186"/>
      <c r="S19" s="104"/>
      <c r="T19" s="104"/>
      <c r="U19" s="104"/>
      <c r="V19" s="104"/>
      <c r="W19" s="104"/>
      <c r="X19" s="104"/>
      <c r="Y19" s="104"/>
      <c r="Z19" s="104"/>
      <c r="AA19" s="333"/>
    </row>
    <row r="20" spans="1:27" s="28" customFormat="1" ht="15" customHeight="1" x14ac:dyDescent="0.2">
      <c r="A20" s="25"/>
      <c r="B20" s="60"/>
      <c r="C20" s="43"/>
      <c r="D20" s="43"/>
      <c r="E20" s="44"/>
      <c r="F20" s="26"/>
      <c r="G20" s="227"/>
      <c r="H20" s="186"/>
      <c r="I20" s="186"/>
      <c r="J20" s="186"/>
      <c r="K20" s="186"/>
      <c r="L20" s="186"/>
      <c r="M20" s="186"/>
      <c r="N20" s="186"/>
      <c r="O20" s="186"/>
      <c r="P20" s="186"/>
      <c r="Q20" s="186"/>
      <c r="R20" s="186"/>
      <c r="S20" s="104"/>
      <c r="T20" s="104"/>
      <c r="U20" s="104"/>
      <c r="V20" s="104"/>
      <c r="W20" s="104"/>
      <c r="X20" s="104"/>
      <c r="Y20" s="104"/>
      <c r="Z20" s="104"/>
      <c r="AA20" s="333"/>
    </row>
    <row r="21" spans="1:27" s="28" customFormat="1" ht="15" customHeight="1" x14ac:dyDescent="0.2">
      <c r="A21" s="25"/>
      <c r="B21" s="60"/>
      <c r="C21" s="46"/>
      <c r="D21" s="46"/>
      <c r="E21" s="41"/>
      <c r="F21" s="26"/>
      <c r="G21" s="227"/>
      <c r="H21" s="382" t="s">
        <v>62</v>
      </c>
      <c r="I21" s="410" t="e">
        <f>+J21+K21</f>
        <v>#DIV/0!</v>
      </c>
      <c r="J21" s="315" t="e">
        <f>+L21/$L$17</f>
        <v>#DIV/0!</v>
      </c>
      <c r="K21" s="315" t="e">
        <f>+M21/$L$17</f>
        <v>#DIV/0!</v>
      </c>
      <c r="L21" s="230">
        <f>COUNTIF('M12 - Input'!$G$11:$G$60,"Strongly Agree")</f>
        <v>0</v>
      </c>
      <c r="M21" s="230">
        <f>COUNTIF('M12 - Input'!$G$11:$G$60,"Agree")</f>
        <v>0</v>
      </c>
      <c r="N21" s="186"/>
      <c r="O21" s="186"/>
      <c r="P21" s="186"/>
      <c r="Q21" s="186"/>
      <c r="R21" s="186"/>
      <c r="S21" s="104"/>
      <c r="T21" s="104"/>
      <c r="U21" s="104"/>
      <c r="V21" s="104"/>
      <c r="W21" s="104"/>
      <c r="X21" s="104"/>
      <c r="Y21" s="104"/>
      <c r="Z21" s="104"/>
      <c r="AA21" s="333"/>
    </row>
    <row r="22" spans="1:27" s="28" customFormat="1" ht="15" customHeight="1" x14ac:dyDescent="0.2">
      <c r="A22" s="25"/>
      <c r="B22" s="60"/>
      <c r="C22" s="46"/>
      <c r="D22" s="46"/>
      <c r="E22" s="41"/>
      <c r="F22" s="26"/>
      <c r="G22" s="227"/>
      <c r="H22" s="186"/>
      <c r="I22" s="186"/>
      <c r="J22" s="186"/>
      <c r="K22" s="186"/>
      <c r="L22" s="186"/>
      <c r="M22" s="186"/>
      <c r="N22" s="186"/>
      <c r="O22" s="186"/>
      <c r="P22" s="186"/>
      <c r="Q22" s="186"/>
      <c r="R22" s="186"/>
      <c r="S22" s="104"/>
      <c r="T22" s="104"/>
      <c r="U22" s="104"/>
      <c r="V22" s="104"/>
      <c r="W22" s="104"/>
      <c r="X22" s="104"/>
      <c r="Y22" s="104"/>
      <c r="Z22" s="104"/>
      <c r="AA22" s="333"/>
    </row>
    <row r="23" spans="1:27" s="28" customFormat="1" ht="15" customHeight="1" x14ac:dyDescent="0.2">
      <c r="A23" s="25"/>
      <c r="B23" s="60"/>
      <c r="C23" s="46"/>
      <c r="D23" s="46"/>
      <c r="E23" s="41"/>
      <c r="F23" s="26"/>
      <c r="G23" s="227"/>
      <c r="H23" s="382" t="s">
        <v>63</v>
      </c>
      <c r="I23" s="410" t="e">
        <f>+J23+K23</f>
        <v>#DIV/0!</v>
      </c>
      <c r="J23" s="315" t="e">
        <f>+L23/$L$17</f>
        <v>#DIV/0!</v>
      </c>
      <c r="K23" s="315" t="e">
        <f>+M23/$L$17</f>
        <v>#DIV/0!</v>
      </c>
      <c r="L23" s="230">
        <f>COUNTIF('M12 - Input'!$I$11:$I$60,"Strongly Agree")</f>
        <v>0</v>
      </c>
      <c r="M23" s="230">
        <f>COUNTIF('M12 - Input'!$I$11:$I$60,"Agree")</f>
        <v>0</v>
      </c>
      <c r="N23" s="186"/>
      <c r="O23" s="186"/>
      <c r="P23" s="186"/>
      <c r="Q23" s="186"/>
      <c r="R23" s="186"/>
      <c r="S23" s="104"/>
      <c r="T23" s="104"/>
      <c r="U23" s="104"/>
      <c r="V23" s="104"/>
      <c r="W23" s="104"/>
      <c r="X23" s="104"/>
      <c r="Y23" s="104"/>
      <c r="Z23" s="104"/>
      <c r="AA23" s="333"/>
    </row>
    <row r="24" spans="1:27" s="28" customFormat="1" ht="15" customHeight="1" x14ac:dyDescent="0.2">
      <c r="A24" s="25"/>
      <c r="B24" s="60"/>
      <c r="C24" s="46"/>
      <c r="D24" s="46"/>
      <c r="E24" s="41"/>
      <c r="F24" s="26"/>
      <c r="G24" s="227"/>
      <c r="H24" s="186"/>
      <c r="I24" s="186"/>
      <c r="J24" s="186"/>
      <c r="K24" s="186"/>
      <c r="L24" s="186"/>
      <c r="M24" s="186"/>
      <c r="N24" s="186"/>
      <c r="O24" s="186"/>
      <c r="P24" s="186"/>
      <c r="Q24" s="186"/>
      <c r="R24" s="186"/>
      <c r="S24" s="104"/>
      <c r="T24" s="104"/>
      <c r="U24" s="104"/>
      <c r="V24" s="104"/>
      <c r="W24" s="104"/>
      <c r="X24" s="104"/>
      <c r="Y24" s="104"/>
      <c r="Z24" s="104"/>
      <c r="AA24" s="333"/>
    </row>
    <row r="25" spans="1:27" s="28" customFormat="1" ht="15" customHeight="1" x14ac:dyDescent="0.2">
      <c r="A25" s="25"/>
      <c r="B25" s="60"/>
      <c r="C25" s="46"/>
      <c r="D25" s="46"/>
      <c r="E25" s="41"/>
      <c r="F25" s="26"/>
      <c r="G25" s="227"/>
      <c r="H25" s="258" t="s">
        <v>64</v>
      </c>
      <c r="I25" s="410" t="e">
        <f>+J25+K25</f>
        <v>#DIV/0!</v>
      </c>
      <c r="J25" s="315" t="e">
        <f>+L25/$L$17</f>
        <v>#DIV/0!</v>
      </c>
      <c r="K25" s="315" t="e">
        <f>+M25/$L$17</f>
        <v>#DIV/0!</v>
      </c>
      <c r="L25" s="230">
        <f>COUNTIF('M12 - Input'!$K$11:$K$60,"Strongly Agree")</f>
        <v>0</v>
      </c>
      <c r="M25" s="230">
        <f>COUNTIF('M12 - Input'!$K$11:$K$60,"Agree")</f>
        <v>0</v>
      </c>
      <c r="N25" s="186"/>
      <c r="O25" s="186"/>
      <c r="P25" s="186"/>
      <c r="Q25" s="186"/>
      <c r="R25" s="186"/>
      <c r="S25" s="104"/>
      <c r="T25" s="104"/>
      <c r="U25" s="104"/>
      <c r="V25" s="104"/>
      <c r="W25" s="104"/>
      <c r="X25" s="104"/>
      <c r="Y25" s="104"/>
      <c r="Z25" s="104"/>
      <c r="AA25" s="333"/>
    </row>
    <row r="26" spans="1:27" s="28" customFormat="1" ht="15" customHeight="1" x14ac:dyDescent="0.2">
      <c r="A26" s="25"/>
      <c r="B26" s="60"/>
      <c r="C26" s="46"/>
      <c r="D26" s="46"/>
      <c r="E26" s="41"/>
      <c r="F26" s="26"/>
      <c r="G26" s="227"/>
      <c r="H26" s="186"/>
      <c r="I26" s="186"/>
      <c r="J26" s="186"/>
      <c r="K26" s="186"/>
      <c r="L26" s="186"/>
      <c r="M26" s="186"/>
      <c r="N26" s="186"/>
      <c r="O26" s="186"/>
      <c r="P26" s="186"/>
      <c r="Q26" s="186"/>
      <c r="R26" s="186"/>
      <c r="S26" s="104"/>
      <c r="T26" s="104"/>
      <c r="U26" s="104"/>
      <c r="V26" s="104"/>
      <c r="W26" s="104"/>
      <c r="X26" s="104"/>
      <c r="Y26" s="104"/>
      <c r="Z26" s="104"/>
      <c r="AA26" s="333"/>
    </row>
    <row r="27" spans="1:27" s="28" customFormat="1" ht="15" customHeight="1" x14ac:dyDescent="0.2">
      <c r="A27" s="25"/>
      <c r="B27" s="60"/>
      <c r="C27" s="46"/>
      <c r="D27" s="46"/>
      <c r="E27" s="41"/>
      <c r="F27" s="26"/>
      <c r="G27" s="227"/>
      <c r="H27" s="258" t="s">
        <v>65</v>
      </c>
      <c r="I27" s="410" t="e">
        <f>+J27+K27</f>
        <v>#DIV/0!</v>
      </c>
      <c r="J27" s="315" t="e">
        <f>+L27/$L$17</f>
        <v>#DIV/0!</v>
      </c>
      <c r="K27" s="315" t="e">
        <f>+M27/$L$17</f>
        <v>#DIV/0!</v>
      </c>
      <c r="L27" s="230">
        <f>COUNTIF('M12 - Input'!$M$11:$M$60,"Strongly Agree")</f>
        <v>0</v>
      </c>
      <c r="M27" s="230">
        <f>COUNTIF('M12 - Input'!$M$11:$M$60,"Agree")</f>
        <v>0</v>
      </c>
      <c r="N27" s="186"/>
      <c r="O27" s="186"/>
      <c r="P27" s="186"/>
      <c r="Q27" s="186"/>
      <c r="R27" s="186"/>
      <c r="S27" s="104"/>
      <c r="T27" s="104"/>
      <c r="U27" s="104"/>
      <c r="V27" s="104"/>
      <c r="W27" s="104"/>
      <c r="X27" s="104"/>
      <c r="Y27" s="104"/>
      <c r="Z27" s="104"/>
      <c r="AA27" s="333"/>
    </row>
    <row r="28" spans="1:27" s="28" customFormat="1" ht="15" customHeight="1" x14ac:dyDescent="0.2">
      <c r="A28" s="25"/>
      <c r="B28" s="60"/>
      <c r="C28" s="46"/>
      <c r="D28" s="46"/>
      <c r="E28" s="41"/>
      <c r="F28" s="26"/>
      <c r="G28" s="227"/>
      <c r="H28" s="382"/>
      <c r="I28" s="383"/>
      <c r="J28" s="383"/>
      <c r="K28" s="224"/>
      <c r="L28" s="186"/>
      <c r="M28" s="186"/>
      <c r="N28" s="186"/>
      <c r="O28" s="186"/>
      <c r="P28" s="186"/>
      <c r="Q28" s="186"/>
      <c r="R28" s="186"/>
      <c r="S28" s="104"/>
      <c r="T28" s="104"/>
      <c r="U28" s="104"/>
      <c r="V28" s="104"/>
      <c r="W28" s="104"/>
      <c r="X28" s="104"/>
      <c r="Y28" s="104"/>
      <c r="Z28" s="104"/>
      <c r="AA28" s="333"/>
    </row>
    <row r="29" spans="1:27" s="28" customFormat="1" ht="15" customHeight="1" x14ac:dyDescent="0.2">
      <c r="A29" s="25"/>
      <c r="B29" s="60"/>
      <c r="C29" s="46"/>
      <c r="D29" s="46"/>
      <c r="E29" s="41"/>
      <c r="F29" s="26"/>
      <c r="G29" s="227"/>
      <c r="H29" s="233"/>
      <c r="I29" s="233"/>
      <c r="J29" s="233"/>
      <c r="K29" s="186"/>
      <c r="L29" s="186"/>
      <c r="M29" s="186"/>
      <c r="N29" s="186"/>
      <c r="O29" s="186"/>
      <c r="P29" s="186"/>
      <c r="Q29" s="186"/>
      <c r="R29" s="186"/>
      <c r="S29" s="104"/>
      <c r="T29" s="104"/>
      <c r="U29" s="104"/>
      <c r="V29" s="104"/>
      <c r="W29" s="104"/>
      <c r="X29" s="104"/>
      <c r="Y29" s="104"/>
      <c r="Z29" s="104"/>
      <c r="AA29" s="333"/>
    </row>
    <row r="30" spans="1:27" s="28" customFormat="1" ht="15" customHeight="1" x14ac:dyDescent="0.2">
      <c r="A30" s="25"/>
      <c r="B30" s="60"/>
      <c r="C30" s="46"/>
      <c r="D30" s="46"/>
      <c r="E30" s="41"/>
      <c r="F30" s="26"/>
      <c r="G30" s="227"/>
      <c r="H30" s="186" t="s">
        <v>220</v>
      </c>
      <c r="I30" s="227">
        <f>+'M12 - Input'!Q9</f>
        <v>0</v>
      </c>
      <c r="J30" s="186"/>
      <c r="K30" s="186"/>
      <c r="L30" s="186"/>
      <c r="M30" s="186"/>
      <c r="N30" s="186"/>
      <c r="O30" s="186"/>
      <c r="P30" s="186"/>
      <c r="Q30" s="186"/>
      <c r="R30" s="186"/>
      <c r="S30" s="104"/>
      <c r="T30" s="104"/>
      <c r="U30" s="104"/>
      <c r="V30" s="104"/>
      <c r="W30" s="104"/>
      <c r="X30" s="104"/>
      <c r="Y30" s="104"/>
      <c r="Z30" s="104"/>
      <c r="AA30" s="333"/>
    </row>
    <row r="31" spans="1:27" s="28" customFormat="1" ht="15" customHeight="1" x14ac:dyDescent="0.2">
      <c r="A31" s="25"/>
      <c r="B31" s="60"/>
      <c r="C31" s="46"/>
      <c r="D31" s="46"/>
      <c r="E31" s="41"/>
      <c r="F31" s="26"/>
      <c r="G31" s="227"/>
      <c r="H31" s="186"/>
      <c r="I31" s="186"/>
      <c r="J31" s="186"/>
      <c r="K31" s="186"/>
      <c r="L31" s="186"/>
      <c r="M31" s="186"/>
      <c r="N31" s="186"/>
      <c r="O31" s="186"/>
      <c r="P31" s="186"/>
      <c r="Q31" s="186"/>
      <c r="R31" s="186"/>
      <c r="S31" s="104"/>
      <c r="T31" s="104"/>
      <c r="U31" s="104"/>
      <c r="V31" s="104"/>
      <c r="W31" s="104"/>
      <c r="X31" s="104"/>
      <c r="Y31" s="104"/>
      <c r="Z31" s="104"/>
      <c r="AA31" s="333"/>
    </row>
    <row r="32" spans="1:27" s="28" customFormat="1" ht="15" customHeight="1" x14ac:dyDescent="0.2">
      <c r="A32" s="25"/>
      <c r="B32" s="60"/>
      <c r="C32" s="46"/>
      <c r="D32" s="46"/>
      <c r="E32" s="41"/>
      <c r="F32" s="26"/>
      <c r="G32" s="227"/>
      <c r="H32" s="186"/>
      <c r="I32" s="186"/>
      <c r="J32" s="186"/>
      <c r="K32" s="186"/>
      <c r="L32" s="186"/>
      <c r="M32" s="186"/>
      <c r="N32" s="186"/>
      <c r="O32" s="186"/>
      <c r="P32" s="186"/>
      <c r="Q32" s="186"/>
      <c r="R32" s="186"/>
      <c r="S32" s="104"/>
      <c r="T32" s="104"/>
      <c r="U32" s="104"/>
      <c r="V32" s="104"/>
      <c r="W32" s="104"/>
      <c r="X32" s="104"/>
      <c r="Y32" s="104"/>
      <c r="Z32" s="104"/>
      <c r="AA32" s="333"/>
    </row>
    <row r="33" spans="1:26" s="28" customFormat="1" ht="15" customHeight="1" x14ac:dyDescent="0.2">
      <c r="A33" s="25"/>
      <c r="B33" s="60"/>
      <c r="C33" s="46"/>
      <c r="D33" s="46"/>
      <c r="E33" s="41"/>
      <c r="F33" s="26"/>
      <c r="G33" s="227"/>
      <c r="H33" s="186"/>
      <c r="I33" s="186"/>
      <c r="J33" s="186"/>
      <c r="K33" s="186"/>
      <c r="L33" s="186"/>
      <c r="M33" s="186"/>
      <c r="N33" s="186"/>
      <c r="O33" s="186"/>
      <c r="P33" s="186"/>
      <c r="Q33" s="186"/>
      <c r="R33" s="186"/>
      <c r="S33" s="104"/>
      <c r="T33" s="104"/>
      <c r="U33" s="25"/>
      <c r="V33" s="25"/>
      <c r="W33" s="25"/>
      <c r="X33" s="25"/>
      <c r="Y33" s="25"/>
      <c r="Z33" s="25"/>
    </row>
    <row r="34" spans="1:26" s="28" customFormat="1" ht="15" customHeight="1" x14ac:dyDescent="0.2">
      <c r="A34" s="25"/>
      <c r="B34" s="60"/>
      <c r="C34" s="46"/>
      <c r="D34" s="46"/>
      <c r="E34" s="41"/>
      <c r="F34" s="26"/>
      <c r="G34" s="227"/>
      <c r="H34" s="186"/>
      <c r="I34" s="228"/>
      <c r="J34" s="228"/>
      <c r="K34" s="186"/>
      <c r="L34" s="186"/>
      <c r="M34" s="186"/>
      <c r="N34" s="186"/>
      <c r="O34" s="186"/>
      <c r="P34" s="186"/>
      <c r="Q34" s="186"/>
      <c r="R34" s="186"/>
      <c r="S34" s="104"/>
      <c r="T34" s="104"/>
      <c r="U34" s="25"/>
      <c r="V34" s="25"/>
      <c r="W34" s="25"/>
      <c r="X34" s="25"/>
      <c r="Y34" s="25"/>
      <c r="Z34" s="25"/>
    </row>
    <row r="35" spans="1:26" s="28" customFormat="1" ht="15" customHeight="1" x14ac:dyDescent="0.2">
      <c r="A35" s="25"/>
      <c r="B35" s="60"/>
      <c r="C35" s="46"/>
      <c r="D35" s="46"/>
      <c r="E35" s="41"/>
      <c r="F35" s="26"/>
      <c r="G35" s="227"/>
      <c r="H35" s="186"/>
      <c r="I35" s="186"/>
      <c r="J35" s="186"/>
      <c r="K35" s="186"/>
      <c r="L35" s="186"/>
      <c r="M35" s="186"/>
      <c r="N35" s="186"/>
      <c r="O35" s="186"/>
      <c r="P35" s="186"/>
      <c r="Q35" s="186"/>
      <c r="R35" s="186"/>
      <c r="S35" s="104"/>
      <c r="T35" s="104"/>
      <c r="U35" s="25"/>
      <c r="V35" s="25"/>
      <c r="W35" s="25"/>
      <c r="X35" s="25"/>
      <c r="Y35" s="25"/>
      <c r="Z35" s="25"/>
    </row>
    <row r="36" spans="1:26" s="28" customFormat="1" ht="15" customHeight="1" x14ac:dyDescent="0.2">
      <c r="A36" s="25"/>
      <c r="B36" s="60"/>
      <c r="C36" s="46"/>
      <c r="D36" s="46"/>
      <c r="E36" s="41"/>
      <c r="F36" s="26"/>
      <c r="G36" s="227"/>
      <c r="H36" s="186"/>
      <c r="I36" s="233"/>
      <c r="J36" s="233"/>
      <c r="K36" s="186"/>
      <c r="L36" s="186"/>
      <c r="M36" s="186"/>
      <c r="N36" s="186"/>
      <c r="O36" s="186"/>
      <c r="P36" s="186"/>
      <c r="Q36" s="186"/>
      <c r="R36" s="186"/>
      <c r="S36" s="104"/>
      <c r="T36" s="104"/>
      <c r="U36" s="25"/>
      <c r="V36" s="25"/>
      <c r="W36" s="25"/>
      <c r="X36" s="25"/>
      <c r="Y36" s="25"/>
      <c r="Z36" s="25"/>
    </row>
    <row r="37" spans="1:26" s="28" customFormat="1" ht="15" customHeight="1" x14ac:dyDescent="0.2">
      <c r="A37" s="25"/>
      <c r="B37" s="60"/>
      <c r="C37" s="46"/>
      <c r="D37" s="46"/>
      <c r="E37" s="41"/>
      <c r="F37" s="26"/>
      <c r="G37" s="227"/>
      <c r="H37" s="186"/>
      <c r="I37" s="233"/>
      <c r="J37" s="233"/>
      <c r="K37" s="283"/>
      <c r="L37" s="186"/>
      <c r="M37" s="186"/>
      <c r="N37" s="186"/>
      <c r="O37" s="186"/>
      <c r="P37" s="186"/>
      <c r="Q37" s="186"/>
      <c r="R37" s="186"/>
      <c r="S37" s="104"/>
      <c r="T37" s="104"/>
      <c r="U37" s="25"/>
      <c r="V37" s="25"/>
      <c r="W37" s="25"/>
      <c r="X37" s="25"/>
      <c r="Y37" s="25"/>
      <c r="Z37" s="25"/>
    </row>
    <row r="38" spans="1:26" s="28" customFormat="1" ht="15" customHeight="1" thickBot="1" x14ac:dyDescent="0.25">
      <c r="A38" s="25"/>
      <c r="B38" s="62"/>
      <c r="C38" s="89"/>
      <c r="D38" s="89"/>
      <c r="E38" s="91"/>
      <c r="F38" s="26"/>
      <c r="G38" s="227"/>
      <c r="H38" s="186"/>
      <c r="I38" s="186"/>
      <c r="J38" s="186"/>
      <c r="K38" s="186"/>
      <c r="L38" s="186"/>
      <c r="M38" s="186"/>
      <c r="N38" s="186"/>
      <c r="O38" s="186"/>
      <c r="P38" s="186"/>
      <c r="Q38" s="186"/>
      <c r="R38" s="186"/>
      <c r="S38" s="25"/>
      <c r="T38" s="25"/>
      <c r="U38" s="25"/>
      <c r="V38" s="25"/>
      <c r="W38" s="25"/>
      <c r="X38" s="25"/>
      <c r="Y38" s="25"/>
      <c r="Z38" s="25"/>
    </row>
    <row r="39" spans="1:26" s="28" customFormat="1" ht="15" customHeight="1" x14ac:dyDescent="0.2">
      <c r="A39" s="25"/>
      <c r="B39" s="25"/>
      <c r="C39" s="51"/>
      <c r="D39" s="51"/>
      <c r="E39" s="51"/>
      <c r="F39" s="26"/>
      <c r="G39" s="227"/>
      <c r="H39" s="186"/>
      <c r="I39" s="186"/>
      <c r="J39" s="186"/>
      <c r="K39" s="186"/>
      <c r="L39" s="186"/>
      <c r="M39" s="186"/>
      <c r="N39" s="186"/>
      <c r="O39" s="186"/>
      <c r="P39" s="186"/>
      <c r="Q39" s="186"/>
      <c r="R39" s="186"/>
      <c r="S39" s="25"/>
      <c r="T39" s="25"/>
      <c r="U39" s="25"/>
      <c r="V39" s="25"/>
      <c r="W39" s="25"/>
      <c r="X39" s="25"/>
      <c r="Y39" s="25"/>
      <c r="Z39" s="25"/>
    </row>
    <row r="40" spans="1:26" x14ac:dyDescent="0.2">
      <c r="B40" s="50"/>
    </row>
  </sheetData>
  <sheetProtection password="CAB7" sheet="1" objects="1" scenarios="1" selectLockedCells="1"/>
  <mergeCells count="4">
    <mergeCell ref="I13:I14"/>
    <mergeCell ref="C2:E2"/>
    <mergeCell ref="D4:E4"/>
    <mergeCell ref="D7:E7"/>
  </mergeCells>
  <pageMargins left="0.25" right="0.25" top="0.25" bottom="0.5" header="0.25" footer="0.25"/>
  <pageSetup scale="98" orientation="portrait"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3"/>
  <sheetViews>
    <sheetView showGridLines="0" topLeftCell="A7" zoomScale="90" zoomScaleNormal="90" workbookViewId="0">
      <selection activeCell="O14" sqref="O14:O18"/>
    </sheetView>
  </sheetViews>
  <sheetFormatPr defaultRowHeight="11.25" x14ac:dyDescent="0.2"/>
  <cols>
    <col min="1" max="1" width="1.1640625" style="51" customWidth="1"/>
    <col min="2" max="2" width="1.5" style="51" customWidth="1"/>
    <col min="3" max="3" width="26.83203125" style="51" customWidth="1"/>
    <col min="4" max="4" width="1.5" style="51" customWidth="1"/>
    <col min="5" max="5" width="37.6640625" style="51" customWidth="1"/>
    <col min="6" max="6" width="1.33203125" style="51" customWidth="1"/>
    <col min="7" max="7" width="13.33203125" style="51" customWidth="1"/>
    <col min="8" max="8" width="1" style="51" customWidth="1"/>
    <col min="9" max="9" width="15.33203125" style="51" customWidth="1"/>
    <col min="10" max="10" width="0.83203125" style="51" customWidth="1"/>
    <col min="11" max="11" width="13.33203125" style="51" customWidth="1"/>
    <col min="12" max="12" width="0.83203125" style="51" customWidth="1"/>
    <col min="13" max="13" width="17" style="51" customWidth="1"/>
    <col min="14" max="14" width="1" style="51" customWidth="1"/>
    <col min="15" max="15" width="13" style="51" customWidth="1"/>
    <col min="16" max="16" width="1.33203125" style="51" customWidth="1"/>
    <col min="17" max="17" width="14.33203125" style="51" customWidth="1"/>
    <col min="18" max="18" width="2.33203125" style="116" customWidth="1"/>
    <col min="19" max="19" width="1.83203125" style="51" customWidth="1"/>
    <col min="20" max="21" width="3.33203125" style="186" customWidth="1"/>
    <col min="22" max="22" width="69" style="186" customWidth="1"/>
    <col min="23" max="23" width="1.5" style="186" customWidth="1"/>
    <col min="24" max="24" width="12.1640625" style="186" customWidth="1"/>
    <col min="25" max="25" width="1.83203125" style="186" customWidth="1"/>
    <col min="26" max="26" width="17.83203125" style="186" customWidth="1"/>
    <col min="27" max="27" width="3" style="186" customWidth="1"/>
    <col min="28" max="31" width="9.33203125" style="186"/>
    <col min="32" max="35" width="9.33203125" style="111"/>
    <col min="36" max="16384" width="9.33203125" style="24"/>
  </cols>
  <sheetData>
    <row r="1" spans="1:37" ht="8.25" customHeight="1" x14ac:dyDescent="0.2"/>
    <row r="2" spans="1:37" ht="41.25" customHeight="1" x14ac:dyDescent="0.2">
      <c r="B2" s="197" t="s">
        <v>68</v>
      </c>
      <c r="C2" s="197"/>
      <c r="D2" s="192"/>
      <c r="E2" s="442" t="s">
        <v>109</v>
      </c>
      <c r="F2" s="496"/>
      <c r="G2" s="496"/>
      <c r="H2" s="496"/>
      <c r="I2" s="496"/>
      <c r="J2" s="496"/>
      <c r="K2" s="496"/>
      <c r="L2" s="496"/>
      <c r="M2" s="496"/>
      <c r="N2" s="496"/>
      <c r="O2" s="496"/>
      <c r="P2" s="496"/>
      <c r="Q2" s="496"/>
      <c r="R2" s="316"/>
      <c r="S2" s="270"/>
      <c r="T2" s="317"/>
      <c r="U2" s="317"/>
      <c r="V2" s="317"/>
      <c r="W2" s="317"/>
      <c r="X2" s="317"/>
    </row>
    <row r="3" spans="1:37" s="28" customFormat="1" ht="8.25" customHeight="1" thickBot="1" x14ac:dyDescent="0.25">
      <c r="A3" s="25"/>
      <c r="B3" s="25"/>
      <c r="C3" s="25"/>
      <c r="D3" s="25"/>
      <c r="E3" s="26"/>
      <c r="F3" s="26"/>
      <c r="G3" s="26"/>
      <c r="H3" s="26"/>
      <c r="I3" s="26"/>
      <c r="J3" s="26"/>
      <c r="K3" s="26"/>
      <c r="L3" s="26"/>
      <c r="M3" s="26"/>
      <c r="N3" s="25"/>
      <c r="O3" s="26"/>
      <c r="P3" s="25"/>
      <c r="Q3" s="26"/>
      <c r="R3" s="55"/>
      <c r="S3" s="26"/>
      <c r="T3" s="186"/>
      <c r="U3" s="186"/>
      <c r="V3" s="227"/>
      <c r="W3" s="227"/>
      <c r="X3" s="227"/>
      <c r="Y3" s="227"/>
      <c r="Z3" s="227"/>
      <c r="AA3" s="227"/>
      <c r="AB3" s="227"/>
      <c r="AC3" s="227"/>
      <c r="AD3" s="227"/>
      <c r="AE3" s="227"/>
      <c r="AF3" s="178"/>
      <c r="AG3" s="178"/>
      <c r="AH3" s="178"/>
      <c r="AI3" s="178"/>
      <c r="AJ3" s="27"/>
      <c r="AK3" s="27"/>
    </row>
    <row r="4" spans="1:37" s="28" customFormat="1" ht="94.5" customHeight="1" x14ac:dyDescent="0.2">
      <c r="A4" s="25"/>
      <c r="B4" s="25"/>
      <c r="C4" s="25"/>
      <c r="D4" s="56"/>
      <c r="E4" s="435" t="s">
        <v>159</v>
      </c>
      <c r="F4" s="437"/>
      <c r="G4" s="437"/>
      <c r="H4" s="437"/>
      <c r="I4" s="437"/>
      <c r="J4" s="437"/>
      <c r="K4" s="437"/>
      <c r="L4" s="437"/>
      <c r="M4" s="437"/>
      <c r="N4" s="437"/>
      <c r="O4" s="437"/>
      <c r="P4" s="437"/>
      <c r="Q4" s="437"/>
      <c r="R4" s="138"/>
      <c r="S4" s="120"/>
      <c r="T4" s="186"/>
      <c r="U4" s="186"/>
      <c r="V4" s="227"/>
      <c r="W4" s="227"/>
      <c r="X4" s="227"/>
      <c r="Y4" s="227"/>
      <c r="Z4" s="227"/>
      <c r="AA4" s="227"/>
      <c r="AB4" s="186"/>
      <c r="AC4" s="186"/>
      <c r="AD4" s="186"/>
      <c r="AE4" s="186"/>
      <c r="AF4" s="111"/>
      <c r="AG4" s="111"/>
      <c r="AH4" s="111"/>
      <c r="AI4" s="111"/>
    </row>
    <row r="5" spans="1:37" s="28" customFormat="1" ht="15" customHeight="1" thickBot="1" x14ac:dyDescent="0.25">
      <c r="A5" s="25"/>
      <c r="B5" s="25"/>
      <c r="C5" s="25"/>
      <c r="D5" s="62"/>
      <c r="E5" s="63"/>
      <c r="F5" s="64"/>
      <c r="G5" s="64"/>
      <c r="H5" s="64"/>
      <c r="I5" s="64"/>
      <c r="J5" s="64"/>
      <c r="K5" s="64"/>
      <c r="L5" s="64"/>
      <c r="M5" s="64"/>
      <c r="N5" s="64"/>
      <c r="O5" s="64"/>
      <c r="P5" s="64"/>
      <c r="Q5" s="64"/>
      <c r="R5" s="139"/>
      <c r="S5" s="25"/>
      <c r="T5" s="186"/>
      <c r="U5" s="186"/>
      <c r="V5" s="227"/>
      <c r="W5" s="227"/>
      <c r="X5" s="227"/>
      <c r="Y5" s="227"/>
      <c r="Z5" s="227"/>
      <c r="AA5" s="227"/>
      <c r="AB5" s="186"/>
      <c r="AC5" s="186"/>
      <c r="AD5" s="186"/>
      <c r="AE5" s="186"/>
      <c r="AF5" s="111"/>
      <c r="AG5" s="111"/>
      <c r="AH5" s="111"/>
      <c r="AI5" s="111"/>
    </row>
    <row r="6" spans="1:37" s="28" customFormat="1" ht="8.25" customHeight="1" thickBot="1" x14ac:dyDescent="0.25">
      <c r="A6" s="25"/>
      <c r="B6" s="25"/>
      <c r="C6" s="25"/>
      <c r="D6" s="25"/>
      <c r="E6" s="26"/>
      <c r="F6" s="26"/>
      <c r="G6" s="26"/>
      <c r="H6" s="26"/>
      <c r="I6" s="26"/>
      <c r="J6" s="26"/>
      <c r="K6" s="26"/>
      <c r="L6" s="26"/>
      <c r="M6" s="26"/>
      <c r="N6" s="25"/>
      <c r="O6" s="26"/>
      <c r="P6" s="25"/>
      <c r="Q6" s="26"/>
      <c r="R6" s="55"/>
      <c r="S6" s="26"/>
      <c r="T6" s="186"/>
      <c r="U6" s="186"/>
      <c r="V6" s="227"/>
      <c r="W6" s="227"/>
      <c r="X6" s="227"/>
      <c r="Y6" s="227"/>
      <c r="Z6" s="227"/>
      <c r="AA6" s="227"/>
      <c r="AB6" s="186"/>
      <c r="AC6" s="186"/>
      <c r="AD6" s="186"/>
      <c r="AE6" s="186"/>
      <c r="AF6" s="111"/>
      <c r="AG6" s="111"/>
      <c r="AH6" s="111"/>
      <c r="AI6" s="111"/>
    </row>
    <row r="7" spans="1:37" x14ac:dyDescent="0.2">
      <c r="B7" s="252"/>
      <c r="C7" s="72"/>
      <c r="D7" s="73"/>
      <c r="E7" s="142"/>
      <c r="F7" s="142"/>
      <c r="G7" s="142"/>
      <c r="H7" s="142"/>
      <c r="I7" s="142"/>
      <c r="J7" s="142"/>
      <c r="K7" s="142"/>
      <c r="L7" s="142"/>
      <c r="M7" s="142"/>
      <c r="N7" s="72"/>
      <c r="O7" s="142"/>
      <c r="P7" s="72"/>
      <c r="Q7" s="142"/>
      <c r="R7" s="143"/>
      <c r="S7" s="97"/>
      <c r="T7" s="231"/>
      <c r="U7" s="231"/>
    </row>
    <row r="8" spans="1:37" ht="15.75" customHeight="1" x14ac:dyDescent="0.2">
      <c r="B8" s="47"/>
      <c r="C8" s="261" t="s">
        <v>11</v>
      </c>
      <c r="D8" s="261"/>
      <c r="E8" s="261"/>
      <c r="F8" s="261"/>
      <c r="G8" s="261"/>
      <c r="H8" s="261"/>
      <c r="I8" s="261"/>
      <c r="J8" s="261"/>
      <c r="K8" s="136"/>
      <c r="L8" s="137"/>
      <c r="M8" s="136"/>
      <c r="N8" s="137"/>
      <c r="O8" s="136"/>
      <c r="P8" s="144"/>
      <c r="Q8" s="136"/>
      <c r="R8" s="318"/>
      <c r="T8" s="232"/>
      <c r="U8" s="232"/>
      <c r="V8" s="495"/>
      <c r="W8" s="495"/>
      <c r="X8" s="495"/>
      <c r="Y8" s="495"/>
      <c r="Z8" s="495"/>
      <c r="AA8" s="495"/>
    </row>
    <row r="9" spans="1:37" ht="12.75" customHeight="1" x14ac:dyDescent="0.2">
      <c r="B9" s="47"/>
      <c r="C9" s="261"/>
      <c r="D9" s="261"/>
      <c r="E9" s="261"/>
      <c r="F9" s="261"/>
      <c r="G9" s="261"/>
      <c r="H9" s="261"/>
      <c r="I9" s="261"/>
      <c r="J9" s="261"/>
      <c r="K9" s="136"/>
      <c r="L9" s="137"/>
      <c r="M9" s="136"/>
      <c r="N9" s="137"/>
      <c r="O9" s="136"/>
      <c r="P9" s="144"/>
      <c r="Q9" s="136"/>
      <c r="R9" s="318"/>
      <c r="T9" s="232"/>
      <c r="U9" s="232"/>
      <c r="V9" s="233"/>
      <c r="W9" s="233"/>
      <c r="X9" s="233"/>
      <c r="Y9" s="233"/>
      <c r="Z9" s="233"/>
      <c r="AA9" s="233"/>
    </row>
    <row r="10" spans="1:37" ht="19.5" customHeight="1" thickBot="1" x14ac:dyDescent="0.25">
      <c r="B10" s="47"/>
      <c r="C10" s="276" t="s">
        <v>192</v>
      </c>
      <c r="D10" s="80"/>
      <c r="E10" s="80"/>
      <c r="F10" s="80"/>
      <c r="G10" s="449" t="s">
        <v>194</v>
      </c>
      <c r="H10" s="449"/>
      <c r="I10" s="449"/>
      <c r="J10" s="449"/>
      <c r="K10" s="449"/>
      <c r="L10" s="449"/>
      <c r="M10" s="449"/>
      <c r="N10" s="449"/>
      <c r="O10" s="449"/>
      <c r="P10" s="83"/>
      <c r="Q10" s="80"/>
      <c r="R10" s="318"/>
      <c r="T10" s="232"/>
      <c r="U10" s="232"/>
      <c r="V10" s="226"/>
      <c r="W10" s="228"/>
      <c r="X10" s="228"/>
      <c r="Y10" s="228"/>
      <c r="Z10" s="228"/>
      <c r="AA10" s="233"/>
    </row>
    <row r="11" spans="1:37" s="85" customFormat="1" ht="50.25" customHeight="1" thickBot="1" x14ac:dyDescent="0.25">
      <c r="A11" s="52"/>
      <c r="B11" s="167"/>
      <c r="C11" s="79" t="s">
        <v>26</v>
      </c>
      <c r="D11" s="80"/>
      <c r="E11" s="81" t="s">
        <v>12</v>
      </c>
      <c r="F11" s="80"/>
      <c r="G11" s="81" t="s">
        <v>89</v>
      </c>
      <c r="H11" s="80"/>
      <c r="I11" s="81" t="s">
        <v>90</v>
      </c>
      <c r="J11" s="80"/>
      <c r="K11" s="81" t="s">
        <v>91</v>
      </c>
      <c r="L11" s="137"/>
      <c r="M11" s="81" t="s">
        <v>193</v>
      </c>
      <c r="N11" s="137"/>
      <c r="O11" s="81" t="s">
        <v>92</v>
      </c>
      <c r="P11" s="100"/>
      <c r="Q11" s="82" t="s">
        <v>69</v>
      </c>
      <c r="R11" s="69"/>
      <c r="S11" s="52"/>
      <c r="T11" s="232"/>
      <c r="U11" s="232"/>
      <c r="V11" s="233"/>
      <c r="W11" s="233"/>
      <c r="X11" s="233"/>
      <c r="Y11" s="233"/>
      <c r="Z11" s="233"/>
      <c r="AA11" s="233"/>
      <c r="AB11" s="233"/>
      <c r="AC11" s="233"/>
      <c r="AD11" s="233"/>
      <c r="AE11" s="233"/>
      <c r="AF11" s="112"/>
      <c r="AG11" s="112"/>
      <c r="AH11" s="112"/>
      <c r="AI11" s="112"/>
    </row>
    <row r="12" spans="1:37" s="85" customFormat="1" ht="8.25" customHeight="1" thickBot="1" x14ac:dyDescent="0.25">
      <c r="A12" s="52"/>
      <c r="B12" s="167"/>
      <c r="C12" s="86"/>
      <c r="D12" s="86"/>
      <c r="E12" s="86"/>
      <c r="F12" s="86"/>
      <c r="G12" s="86"/>
      <c r="H12" s="86"/>
      <c r="I12" s="86"/>
      <c r="J12" s="86"/>
      <c r="K12" s="86"/>
      <c r="L12" s="137"/>
      <c r="M12" s="86"/>
      <c r="N12" s="137"/>
      <c r="O12" s="86"/>
      <c r="P12" s="87"/>
      <c r="Q12" s="86"/>
      <c r="R12" s="69"/>
      <c r="S12" s="52"/>
      <c r="T12" s="232"/>
      <c r="U12" s="232"/>
      <c r="V12" s="233"/>
      <c r="W12" s="233"/>
      <c r="X12" s="233"/>
      <c r="Y12" s="233"/>
      <c r="Z12" s="233"/>
      <c r="AA12" s="233"/>
      <c r="AB12" s="233"/>
      <c r="AC12" s="233"/>
      <c r="AD12" s="233"/>
      <c r="AE12" s="233"/>
      <c r="AF12" s="112"/>
      <c r="AG12" s="112"/>
      <c r="AH12" s="112"/>
      <c r="AI12" s="112"/>
    </row>
    <row r="13" spans="1:37" ht="18" customHeight="1" thickBot="1" x14ac:dyDescent="0.25">
      <c r="B13" s="47"/>
      <c r="C13" s="126" t="str">
        <f>IF('Start Here-Common Inputs'!D24="","",'Start Here-Common Inputs'!D24)</f>
        <v/>
      </c>
      <c r="D13" s="43"/>
      <c r="E13" s="263" t="str">
        <f>IF('Start Here-Common Inputs'!F24="","",'Start Here-Common Inputs'!F24)</f>
        <v/>
      </c>
      <c r="F13" s="43"/>
      <c r="G13" s="327"/>
      <c r="H13" s="43"/>
      <c r="I13" s="327"/>
      <c r="J13" s="43"/>
      <c r="K13" s="327"/>
      <c r="L13" s="137"/>
      <c r="M13" s="327"/>
      <c r="N13" s="137"/>
      <c r="O13" s="327"/>
      <c r="P13" s="256"/>
      <c r="Q13" s="148" t="str">
        <f>(IF(COUNTIF(G13:O13,"Yes")+COUNTIF(G13:O13,"No")=0,"",IF(C13="","",COUNTIF(G13:O13,"Yes")/(COUNTIF(G13:O13,"Yes")+COUNTIF(G13:O13,"No")))))</f>
        <v/>
      </c>
      <c r="R13" s="318"/>
      <c r="T13" s="232"/>
      <c r="U13" s="232"/>
      <c r="AA13" s="233"/>
    </row>
    <row r="14" spans="1:37" ht="18" customHeight="1" thickBot="1" x14ac:dyDescent="0.25">
      <c r="B14" s="47"/>
      <c r="C14" s="126" t="str">
        <f>IF('Start Here-Common Inputs'!D25="","",'Start Here-Common Inputs'!D25)</f>
        <v/>
      </c>
      <c r="D14" s="43"/>
      <c r="E14" s="263" t="str">
        <f>IF('Start Here-Common Inputs'!F25="","",'Start Here-Common Inputs'!F25)</f>
        <v/>
      </c>
      <c r="F14" s="43"/>
      <c r="G14" s="327"/>
      <c r="H14" s="43"/>
      <c r="I14" s="327"/>
      <c r="J14" s="43"/>
      <c r="K14" s="327"/>
      <c r="L14" s="137"/>
      <c r="M14" s="327"/>
      <c r="N14" s="137"/>
      <c r="O14" s="327"/>
      <c r="P14" s="256"/>
      <c r="Q14" s="148" t="str">
        <f t="shared" ref="Q14:Q62" si="0">(IF(COUNTIF(G14:O14,"Yes")+COUNTIF(G14:O14,"No")=0,"",IF(C14="","",COUNTIF(G14:O14,"Yes")/(COUNTIF(G14:O14,"Yes")+COUNTIF(G14:O14,"No")))))</f>
        <v/>
      </c>
      <c r="R14" s="318"/>
      <c r="T14" s="232"/>
      <c r="U14" s="232"/>
      <c r="AA14" s="233"/>
    </row>
    <row r="15" spans="1:37" ht="18" customHeight="1" thickBot="1" x14ac:dyDescent="0.25">
      <c r="B15" s="47"/>
      <c r="C15" s="126" t="str">
        <f>IF('Start Here-Common Inputs'!D26="","",'Start Here-Common Inputs'!D26)</f>
        <v/>
      </c>
      <c r="D15" s="43"/>
      <c r="E15" s="263" t="str">
        <f>IF('Start Here-Common Inputs'!F26="","",'Start Here-Common Inputs'!F26)</f>
        <v/>
      </c>
      <c r="F15" s="43"/>
      <c r="G15" s="327"/>
      <c r="H15" s="43"/>
      <c r="I15" s="327"/>
      <c r="J15" s="43"/>
      <c r="K15" s="327"/>
      <c r="L15" s="137"/>
      <c r="M15" s="327"/>
      <c r="N15" s="137"/>
      <c r="O15" s="327"/>
      <c r="P15" s="256"/>
      <c r="Q15" s="148" t="str">
        <f t="shared" si="0"/>
        <v/>
      </c>
      <c r="R15" s="318"/>
      <c r="T15" s="232"/>
      <c r="U15" s="232"/>
      <c r="AA15" s="233"/>
    </row>
    <row r="16" spans="1:37" ht="18" customHeight="1" thickBot="1" x14ac:dyDescent="0.25">
      <c r="B16" s="47"/>
      <c r="C16" s="126" t="str">
        <f>IF('Start Here-Common Inputs'!D27="","",'Start Here-Common Inputs'!D27)</f>
        <v/>
      </c>
      <c r="D16" s="43"/>
      <c r="E16" s="263" t="str">
        <f>IF('Start Here-Common Inputs'!F27="","",'Start Here-Common Inputs'!F27)</f>
        <v/>
      </c>
      <c r="F16" s="43"/>
      <c r="G16" s="327"/>
      <c r="H16" s="43"/>
      <c r="I16" s="327"/>
      <c r="J16" s="43"/>
      <c r="K16" s="327"/>
      <c r="L16" s="43"/>
      <c r="M16" s="327"/>
      <c r="N16" s="43"/>
      <c r="O16" s="327"/>
      <c r="P16" s="256"/>
      <c r="Q16" s="148" t="str">
        <f t="shared" si="0"/>
        <v/>
      </c>
      <c r="R16" s="318"/>
      <c r="T16" s="232" t="s">
        <v>15</v>
      </c>
      <c r="U16" s="232"/>
      <c r="AA16" s="233"/>
    </row>
    <row r="17" spans="2:27" ht="18" customHeight="1" thickBot="1" x14ac:dyDescent="0.25">
      <c r="B17" s="47"/>
      <c r="C17" s="126" t="str">
        <f>IF('Start Here-Common Inputs'!D28="","",'Start Here-Common Inputs'!D28)</f>
        <v/>
      </c>
      <c r="D17" s="43"/>
      <c r="E17" s="263" t="str">
        <f>IF('Start Here-Common Inputs'!F28="","",'Start Here-Common Inputs'!F28)</f>
        <v/>
      </c>
      <c r="F17" s="43"/>
      <c r="G17" s="327"/>
      <c r="H17" s="43"/>
      <c r="I17" s="327"/>
      <c r="J17" s="43"/>
      <c r="K17" s="327"/>
      <c r="L17" s="137"/>
      <c r="M17" s="327"/>
      <c r="N17" s="137"/>
      <c r="O17" s="327"/>
      <c r="P17" s="256"/>
      <c r="Q17" s="148" t="str">
        <f t="shared" si="0"/>
        <v/>
      </c>
      <c r="R17" s="318"/>
      <c r="T17" s="232"/>
      <c r="U17" s="232"/>
      <c r="AA17" s="233"/>
    </row>
    <row r="18" spans="2:27" ht="18" customHeight="1" thickBot="1" x14ac:dyDescent="0.25">
      <c r="B18" s="47"/>
      <c r="C18" s="126" t="str">
        <f>IF('Start Here-Common Inputs'!D29="","",'Start Here-Common Inputs'!D29)</f>
        <v/>
      </c>
      <c r="D18" s="43"/>
      <c r="E18" s="263" t="str">
        <f>IF('Start Here-Common Inputs'!F29="","",'Start Here-Common Inputs'!F29)</f>
        <v/>
      </c>
      <c r="F18" s="43"/>
      <c r="G18" s="327"/>
      <c r="H18" s="43"/>
      <c r="I18" s="327"/>
      <c r="J18" s="43"/>
      <c r="K18" s="327"/>
      <c r="L18" s="137"/>
      <c r="M18" s="327"/>
      <c r="N18" s="137"/>
      <c r="O18" s="327"/>
      <c r="P18" s="256"/>
      <c r="Q18" s="148" t="str">
        <f t="shared" si="0"/>
        <v/>
      </c>
      <c r="R18" s="318"/>
      <c r="T18" s="232"/>
      <c r="U18" s="232"/>
      <c r="AA18" s="233"/>
    </row>
    <row r="19" spans="2:27" ht="18" customHeight="1" thickBot="1" x14ac:dyDescent="0.25">
      <c r="B19" s="47"/>
      <c r="C19" s="126" t="str">
        <f>IF('Start Here-Common Inputs'!D30="","",'Start Here-Common Inputs'!D30)</f>
        <v/>
      </c>
      <c r="D19" s="43"/>
      <c r="E19" s="263" t="str">
        <f>IF('Start Here-Common Inputs'!F30="","",'Start Here-Common Inputs'!F30)</f>
        <v/>
      </c>
      <c r="F19" s="43"/>
      <c r="G19" s="327"/>
      <c r="H19" s="43"/>
      <c r="I19" s="327"/>
      <c r="J19" s="43"/>
      <c r="K19" s="327"/>
      <c r="L19" s="137"/>
      <c r="M19" s="327"/>
      <c r="N19" s="137"/>
      <c r="O19" s="327"/>
      <c r="P19" s="256"/>
      <c r="Q19" s="148" t="str">
        <f t="shared" si="0"/>
        <v/>
      </c>
      <c r="R19" s="318"/>
      <c r="T19" s="232"/>
      <c r="U19" s="232"/>
      <c r="AA19" s="233"/>
    </row>
    <row r="20" spans="2:27" ht="18" customHeight="1" thickBot="1" x14ac:dyDescent="0.25">
      <c r="B20" s="47"/>
      <c r="C20" s="126" t="str">
        <f>IF('Start Here-Common Inputs'!D31="","",'Start Here-Common Inputs'!D31)</f>
        <v/>
      </c>
      <c r="D20" s="43"/>
      <c r="E20" s="263" t="str">
        <f>IF('Start Here-Common Inputs'!F31="","",'Start Here-Common Inputs'!F31)</f>
        <v/>
      </c>
      <c r="F20" s="43"/>
      <c r="G20" s="327"/>
      <c r="H20" s="43"/>
      <c r="I20" s="327"/>
      <c r="J20" s="43"/>
      <c r="K20" s="327"/>
      <c r="L20" s="137"/>
      <c r="M20" s="327"/>
      <c r="N20" s="137"/>
      <c r="O20" s="327"/>
      <c r="P20" s="256"/>
      <c r="Q20" s="148" t="str">
        <f t="shared" si="0"/>
        <v/>
      </c>
      <c r="R20" s="318"/>
      <c r="T20" s="232"/>
      <c r="U20" s="233"/>
      <c r="W20" s="233"/>
      <c r="X20" s="230"/>
      <c r="Y20" s="230"/>
      <c r="Z20" s="315"/>
      <c r="AA20" s="233"/>
    </row>
    <row r="21" spans="2:27" ht="18" customHeight="1" thickBot="1" x14ac:dyDescent="0.25">
      <c r="B21" s="47"/>
      <c r="C21" s="126" t="str">
        <f>IF('Start Here-Common Inputs'!D32="","",'Start Here-Common Inputs'!D32)</f>
        <v/>
      </c>
      <c r="D21" s="43"/>
      <c r="E21" s="263" t="str">
        <f>IF('Start Here-Common Inputs'!F32="","",'Start Here-Common Inputs'!F32)</f>
        <v/>
      </c>
      <c r="F21" s="43"/>
      <c r="G21" s="327"/>
      <c r="H21" s="43"/>
      <c r="I21" s="327"/>
      <c r="J21" s="43"/>
      <c r="K21" s="327"/>
      <c r="L21" s="137"/>
      <c r="M21" s="327"/>
      <c r="N21" s="137"/>
      <c r="O21" s="327"/>
      <c r="P21" s="256"/>
      <c r="Q21" s="148" t="str">
        <f t="shared" si="0"/>
        <v/>
      </c>
      <c r="R21" s="318"/>
      <c r="T21" s="232"/>
      <c r="U21" s="233"/>
      <c r="V21" s="319"/>
      <c r="W21" s="233"/>
      <c r="X21" s="230"/>
      <c r="Y21" s="230"/>
      <c r="Z21" s="315"/>
      <c r="AA21" s="233"/>
    </row>
    <row r="22" spans="2:27" ht="18" customHeight="1" thickBot="1" x14ac:dyDescent="0.25">
      <c r="B22" s="47"/>
      <c r="C22" s="126" t="str">
        <f>IF('Start Here-Common Inputs'!D33="","",'Start Here-Common Inputs'!D33)</f>
        <v/>
      </c>
      <c r="D22" s="43"/>
      <c r="E22" s="263" t="str">
        <f>IF('Start Here-Common Inputs'!F33="","",'Start Here-Common Inputs'!F33)</f>
        <v/>
      </c>
      <c r="F22" s="43"/>
      <c r="G22" s="327"/>
      <c r="H22" s="43"/>
      <c r="I22" s="327"/>
      <c r="J22" s="43"/>
      <c r="K22" s="327"/>
      <c r="L22" s="137"/>
      <c r="M22" s="327"/>
      <c r="N22" s="137"/>
      <c r="O22" s="327"/>
      <c r="P22" s="256"/>
      <c r="Q22" s="148" t="str">
        <f t="shared" si="0"/>
        <v/>
      </c>
      <c r="R22" s="318"/>
      <c r="T22" s="232"/>
      <c r="U22" s="233"/>
      <c r="V22" s="233"/>
      <c r="W22" s="233"/>
      <c r="X22" s="233"/>
      <c r="Y22" s="233"/>
      <c r="Z22" s="233"/>
      <c r="AA22" s="233"/>
    </row>
    <row r="23" spans="2:27" ht="18" customHeight="1" thickBot="1" x14ac:dyDescent="0.25">
      <c r="B23" s="47"/>
      <c r="C23" s="126" t="str">
        <f>IF('Start Here-Common Inputs'!D34="","",'Start Here-Common Inputs'!D34)</f>
        <v/>
      </c>
      <c r="D23" s="43"/>
      <c r="E23" s="263" t="str">
        <f>IF('Start Here-Common Inputs'!F34="","",'Start Here-Common Inputs'!F34)</f>
        <v/>
      </c>
      <c r="F23" s="43"/>
      <c r="G23" s="327"/>
      <c r="H23" s="43"/>
      <c r="I23" s="327"/>
      <c r="J23" s="43"/>
      <c r="K23" s="327"/>
      <c r="L23" s="137"/>
      <c r="M23" s="327"/>
      <c r="N23" s="137"/>
      <c r="O23" s="327"/>
      <c r="P23" s="256"/>
      <c r="Q23" s="148" t="str">
        <f t="shared" si="0"/>
        <v/>
      </c>
      <c r="R23" s="318"/>
      <c r="T23" s="232"/>
      <c r="U23" s="233"/>
      <c r="V23" s="233"/>
      <c r="W23" s="233"/>
      <c r="X23" s="233"/>
      <c r="Y23" s="233"/>
      <c r="Z23" s="233"/>
      <c r="AA23" s="233"/>
    </row>
    <row r="24" spans="2:27" ht="18" customHeight="1" thickBot="1" x14ac:dyDescent="0.25">
      <c r="B24" s="47"/>
      <c r="C24" s="126" t="str">
        <f>IF('Start Here-Common Inputs'!D35="","",'Start Here-Common Inputs'!D35)</f>
        <v/>
      </c>
      <c r="D24" s="43"/>
      <c r="E24" s="263" t="str">
        <f>IF('Start Here-Common Inputs'!F35="","",'Start Here-Common Inputs'!F35)</f>
        <v/>
      </c>
      <c r="F24" s="43"/>
      <c r="G24" s="327"/>
      <c r="H24" s="43"/>
      <c r="I24" s="327"/>
      <c r="J24" s="43"/>
      <c r="K24" s="327"/>
      <c r="L24" s="137"/>
      <c r="M24" s="327"/>
      <c r="N24" s="137"/>
      <c r="O24" s="327"/>
      <c r="P24" s="256"/>
      <c r="Q24" s="148" t="str">
        <f t="shared" si="0"/>
        <v/>
      </c>
      <c r="R24" s="318"/>
      <c r="T24" s="232"/>
      <c r="U24" s="233"/>
      <c r="V24" s="233"/>
      <c r="W24" s="233"/>
      <c r="X24" s="233"/>
      <c r="Y24" s="233"/>
      <c r="Z24" s="233"/>
      <c r="AA24" s="233"/>
    </row>
    <row r="25" spans="2:27" ht="18" customHeight="1" thickBot="1" x14ac:dyDescent="0.25">
      <c r="B25" s="47"/>
      <c r="C25" s="126" t="str">
        <f>IF('Start Here-Common Inputs'!D36="","",'Start Here-Common Inputs'!D36)</f>
        <v/>
      </c>
      <c r="D25" s="43"/>
      <c r="E25" s="263" t="str">
        <f>IF('Start Here-Common Inputs'!F36="","",'Start Here-Common Inputs'!F36)</f>
        <v/>
      </c>
      <c r="F25" s="43"/>
      <c r="G25" s="327"/>
      <c r="H25" s="43"/>
      <c r="I25" s="327"/>
      <c r="J25" s="43"/>
      <c r="K25" s="327"/>
      <c r="L25" s="137"/>
      <c r="M25" s="327"/>
      <c r="N25" s="137"/>
      <c r="O25" s="327"/>
      <c r="P25" s="256"/>
      <c r="Q25" s="148" t="str">
        <f t="shared" si="0"/>
        <v/>
      </c>
      <c r="R25" s="318"/>
      <c r="T25" s="232"/>
      <c r="U25" s="233"/>
      <c r="V25" s="233"/>
      <c r="W25" s="233"/>
      <c r="X25" s="233"/>
      <c r="Y25" s="233"/>
      <c r="Z25" s="233"/>
      <c r="AA25" s="233"/>
    </row>
    <row r="26" spans="2:27" ht="18" customHeight="1" thickBot="1" x14ac:dyDescent="0.25">
      <c r="B26" s="47"/>
      <c r="C26" s="126" t="str">
        <f>IF('Start Here-Common Inputs'!D37="","",'Start Here-Common Inputs'!D37)</f>
        <v/>
      </c>
      <c r="D26" s="43"/>
      <c r="E26" s="263" t="str">
        <f>IF('Start Here-Common Inputs'!F37="","",'Start Here-Common Inputs'!F37)</f>
        <v/>
      </c>
      <c r="F26" s="43"/>
      <c r="G26" s="327"/>
      <c r="H26" s="43"/>
      <c r="I26" s="327"/>
      <c r="J26" s="43"/>
      <c r="K26" s="327"/>
      <c r="L26" s="137"/>
      <c r="M26" s="327"/>
      <c r="N26" s="137"/>
      <c r="O26" s="327"/>
      <c r="P26" s="256"/>
      <c r="Q26" s="148" t="str">
        <f t="shared" si="0"/>
        <v/>
      </c>
      <c r="R26" s="318"/>
      <c r="T26" s="232"/>
      <c r="U26" s="233"/>
      <c r="V26" s="233"/>
      <c r="W26" s="233"/>
      <c r="X26" s="233"/>
      <c r="Y26" s="233"/>
      <c r="Z26" s="233"/>
      <c r="AA26" s="233"/>
    </row>
    <row r="27" spans="2:27" ht="18" customHeight="1" thickBot="1" x14ac:dyDescent="0.25">
      <c r="B27" s="47"/>
      <c r="C27" s="126" t="str">
        <f>IF('Start Here-Common Inputs'!D38="","",'Start Here-Common Inputs'!D38)</f>
        <v/>
      </c>
      <c r="D27" s="43"/>
      <c r="E27" s="263" t="str">
        <f>IF('Start Here-Common Inputs'!F38="","",'Start Here-Common Inputs'!F38)</f>
        <v/>
      </c>
      <c r="F27" s="43"/>
      <c r="G27" s="327"/>
      <c r="H27" s="43"/>
      <c r="I27" s="327"/>
      <c r="J27" s="43"/>
      <c r="K27" s="327"/>
      <c r="L27" s="137"/>
      <c r="M27" s="327"/>
      <c r="N27" s="137"/>
      <c r="O27" s="327"/>
      <c r="P27" s="256"/>
      <c r="Q27" s="148" t="str">
        <f t="shared" si="0"/>
        <v/>
      </c>
      <c r="R27" s="318"/>
      <c r="T27" s="232"/>
      <c r="U27" s="233"/>
      <c r="V27" s="233"/>
      <c r="W27" s="233"/>
      <c r="X27" s="233"/>
      <c r="Y27" s="233"/>
      <c r="Z27" s="233"/>
      <c r="AA27" s="233"/>
    </row>
    <row r="28" spans="2:27" ht="18" customHeight="1" thickBot="1" x14ac:dyDescent="0.25">
      <c r="B28" s="47"/>
      <c r="C28" s="126" t="str">
        <f>IF('Start Here-Common Inputs'!D39="","",'Start Here-Common Inputs'!D39)</f>
        <v/>
      </c>
      <c r="D28" s="43"/>
      <c r="E28" s="263" t="str">
        <f>IF('Start Here-Common Inputs'!F39="","",'Start Here-Common Inputs'!F39)</f>
        <v/>
      </c>
      <c r="F28" s="43"/>
      <c r="G28" s="327"/>
      <c r="H28" s="43"/>
      <c r="I28" s="327"/>
      <c r="J28" s="43"/>
      <c r="K28" s="327"/>
      <c r="L28" s="137"/>
      <c r="M28" s="327"/>
      <c r="N28" s="137"/>
      <c r="O28" s="327"/>
      <c r="P28" s="256"/>
      <c r="Q28" s="148" t="str">
        <f t="shared" si="0"/>
        <v/>
      </c>
      <c r="R28" s="318"/>
      <c r="T28" s="232"/>
      <c r="U28" s="233"/>
      <c r="V28" s="233"/>
      <c r="W28" s="233"/>
      <c r="X28" s="233"/>
      <c r="Y28" s="233"/>
      <c r="Z28" s="233"/>
      <c r="AA28" s="233"/>
    </row>
    <row r="29" spans="2:27" ht="18" customHeight="1" thickBot="1" x14ac:dyDescent="0.25">
      <c r="B29" s="47"/>
      <c r="C29" s="126" t="str">
        <f>IF('Start Here-Common Inputs'!D40="","",'Start Here-Common Inputs'!D40)</f>
        <v/>
      </c>
      <c r="D29" s="43"/>
      <c r="E29" s="263" t="str">
        <f>IF('Start Here-Common Inputs'!F40="","",'Start Here-Common Inputs'!F40)</f>
        <v/>
      </c>
      <c r="F29" s="43"/>
      <c r="G29" s="327"/>
      <c r="H29" s="43"/>
      <c r="I29" s="327"/>
      <c r="J29" s="43"/>
      <c r="K29" s="327"/>
      <c r="L29" s="137"/>
      <c r="M29" s="327"/>
      <c r="N29" s="137"/>
      <c r="O29" s="327"/>
      <c r="P29" s="256"/>
      <c r="Q29" s="148" t="str">
        <f t="shared" si="0"/>
        <v/>
      </c>
      <c r="R29" s="318"/>
      <c r="T29" s="232"/>
      <c r="U29" s="233"/>
      <c r="V29" s="233"/>
      <c r="W29" s="233"/>
      <c r="X29" s="233"/>
      <c r="Y29" s="233"/>
      <c r="Z29" s="233"/>
      <c r="AA29" s="233"/>
    </row>
    <row r="30" spans="2:27" ht="18" customHeight="1" thickBot="1" x14ac:dyDescent="0.25">
      <c r="B30" s="47"/>
      <c r="C30" s="126" t="str">
        <f>IF('Start Here-Common Inputs'!D41="","",'Start Here-Common Inputs'!D41)</f>
        <v/>
      </c>
      <c r="D30" s="43"/>
      <c r="E30" s="263" t="str">
        <f>IF('Start Here-Common Inputs'!F41="","",'Start Here-Common Inputs'!F41)</f>
        <v/>
      </c>
      <c r="F30" s="43"/>
      <c r="G30" s="327"/>
      <c r="H30" s="43"/>
      <c r="I30" s="327"/>
      <c r="J30" s="43"/>
      <c r="K30" s="327"/>
      <c r="L30" s="137"/>
      <c r="M30" s="327"/>
      <c r="N30" s="137"/>
      <c r="O30" s="327"/>
      <c r="P30" s="256"/>
      <c r="Q30" s="148" t="str">
        <f t="shared" si="0"/>
        <v/>
      </c>
      <c r="R30" s="318"/>
      <c r="T30" s="232"/>
      <c r="U30" s="233"/>
      <c r="V30" s="233"/>
      <c r="W30" s="233"/>
      <c r="X30" s="233"/>
      <c r="Y30" s="233"/>
      <c r="Z30" s="233"/>
      <c r="AA30" s="233"/>
    </row>
    <row r="31" spans="2:27" ht="18" customHeight="1" thickBot="1" x14ac:dyDescent="0.25">
      <c r="B31" s="47"/>
      <c r="C31" s="126" t="str">
        <f>IF('Start Here-Common Inputs'!D42="","",'Start Here-Common Inputs'!D42)</f>
        <v/>
      </c>
      <c r="D31" s="43"/>
      <c r="E31" s="263" t="str">
        <f>IF('Start Here-Common Inputs'!F42="","",'Start Here-Common Inputs'!F42)</f>
        <v/>
      </c>
      <c r="F31" s="43"/>
      <c r="G31" s="327"/>
      <c r="H31" s="43"/>
      <c r="I31" s="327"/>
      <c r="J31" s="43"/>
      <c r="K31" s="327"/>
      <c r="L31" s="137"/>
      <c r="M31" s="327"/>
      <c r="N31" s="137"/>
      <c r="O31" s="327"/>
      <c r="P31" s="256"/>
      <c r="Q31" s="148" t="str">
        <f t="shared" si="0"/>
        <v/>
      </c>
      <c r="R31" s="318"/>
      <c r="T31" s="232"/>
      <c r="U31" s="233"/>
      <c r="V31" s="233"/>
      <c r="W31" s="233"/>
      <c r="X31" s="233"/>
      <c r="Y31" s="233"/>
      <c r="Z31" s="233"/>
      <c r="AA31" s="233"/>
    </row>
    <row r="32" spans="2:27" ht="18" customHeight="1" thickBot="1" x14ac:dyDescent="0.25">
      <c r="B32" s="47"/>
      <c r="C32" s="126" t="str">
        <f>IF('Start Here-Common Inputs'!D43="","",'Start Here-Common Inputs'!D43)</f>
        <v/>
      </c>
      <c r="D32" s="43"/>
      <c r="E32" s="263" t="str">
        <f>IF('Start Here-Common Inputs'!F43="","",'Start Here-Common Inputs'!F43)</f>
        <v/>
      </c>
      <c r="F32" s="43"/>
      <c r="G32" s="327"/>
      <c r="H32" s="43"/>
      <c r="I32" s="327"/>
      <c r="J32" s="43"/>
      <c r="K32" s="327"/>
      <c r="L32" s="137"/>
      <c r="M32" s="327"/>
      <c r="N32" s="137"/>
      <c r="O32" s="327"/>
      <c r="P32" s="256"/>
      <c r="Q32" s="148" t="str">
        <f t="shared" si="0"/>
        <v/>
      </c>
      <c r="R32" s="318"/>
      <c r="T32" s="232"/>
      <c r="U32" s="233"/>
      <c r="V32" s="233"/>
      <c r="W32" s="233"/>
      <c r="X32" s="233"/>
      <c r="Y32" s="233"/>
      <c r="Z32" s="233"/>
      <c r="AA32" s="233"/>
    </row>
    <row r="33" spans="2:27" ht="18" customHeight="1" thickBot="1" x14ac:dyDescent="0.25">
      <c r="B33" s="47"/>
      <c r="C33" s="126" t="str">
        <f>IF('Start Here-Common Inputs'!D44="","",'Start Here-Common Inputs'!D44)</f>
        <v/>
      </c>
      <c r="D33" s="43"/>
      <c r="E33" s="263" t="str">
        <f>IF('Start Here-Common Inputs'!F44="","",'Start Here-Common Inputs'!F44)</f>
        <v/>
      </c>
      <c r="F33" s="43"/>
      <c r="G33" s="327"/>
      <c r="H33" s="43"/>
      <c r="I33" s="327"/>
      <c r="J33" s="43"/>
      <c r="K33" s="327"/>
      <c r="L33" s="137"/>
      <c r="M33" s="327"/>
      <c r="N33" s="137"/>
      <c r="O33" s="327"/>
      <c r="P33" s="256"/>
      <c r="Q33" s="148" t="str">
        <f t="shared" si="0"/>
        <v/>
      </c>
      <c r="R33" s="318"/>
      <c r="T33" s="232"/>
      <c r="U33" s="233"/>
      <c r="V33" s="233"/>
      <c r="W33" s="233"/>
      <c r="X33" s="233"/>
      <c r="Y33" s="233"/>
      <c r="Z33" s="233"/>
      <c r="AA33" s="233"/>
    </row>
    <row r="34" spans="2:27" ht="18" customHeight="1" thickBot="1" x14ac:dyDescent="0.25">
      <c r="B34" s="47"/>
      <c r="C34" s="126" t="str">
        <f>IF('Start Here-Common Inputs'!D45="","",'Start Here-Common Inputs'!D45)</f>
        <v/>
      </c>
      <c r="D34" s="43"/>
      <c r="E34" s="263" t="str">
        <f>IF('Start Here-Common Inputs'!F45="","",'Start Here-Common Inputs'!F45)</f>
        <v/>
      </c>
      <c r="F34" s="43"/>
      <c r="G34" s="327"/>
      <c r="H34" s="43"/>
      <c r="I34" s="327"/>
      <c r="J34" s="43"/>
      <c r="K34" s="327"/>
      <c r="L34" s="137"/>
      <c r="M34" s="327"/>
      <c r="N34" s="137"/>
      <c r="O34" s="327"/>
      <c r="P34" s="256"/>
      <c r="Q34" s="148" t="str">
        <f t="shared" si="0"/>
        <v/>
      </c>
      <c r="R34" s="318"/>
      <c r="T34" s="232"/>
      <c r="U34" s="233"/>
      <c r="V34" s="233"/>
      <c r="W34" s="233"/>
      <c r="X34" s="233"/>
      <c r="Y34" s="233"/>
      <c r="Z34" s="233"/>
      <c r="AA34" s="233"/>
    </row>
    <row r="35" spans="2:27" ht="18" customHeight="1" thickBot="1" x14ac:dyDescent="0.25">
      <c r="B35" s="47"/>
      <c r="C35" s="126" t="str">
        <f>IF('Start Here-Common Inputs'!D46="","",'Start Here-Common Inputs'!D46)</f>
        <v/>
      </c>
      <c r="D35" s="43"/>
      <c r="E35" s="263" t="str">
        <f>IF('Start Here-Common Inputs'!F46="","",'Start Here-Common Inputs'!F46)</f>
        <v/>
      </c>
      <c r="F35" s="43"/>
      <c r="G35" s="327"/>
      <c r="H35" s="43"/>
      <c r="I35" s="327"/>
      <c r="J35" s="43"/>
      <c r="K35" s="327"/>
      <c r="L35" s="137"/>
      <c r="M35" s="327"/>
      <c r="N35" s="137"/>
      <c r="O35" s="327"/>
      <c r="P35" s="256"/>
      <c r="Q35" s="148" t="str">
        <f t="shared" si="0"/>
        <v/>
      </c>
      <c r="R35" s="318"/>
      <c r="T35" s="232"/>
      <c r="U35" s="233"/>
      <c r="V35" s="233"/>
      <c r="W35" s="233"/>
      <c r="X35" s="233"/>
      <c r="Y35" s="233"/>
      <c r="Z35" s="233"/>
      <c r="AA35" s="233"/>
    </row>
    <row r="36" spans="2:27" ht="18" customHeight="1" thickBot="1" x14ac:dyDescent="0.25">
      <c r="B36" s="47"/>
      <c r="C36" s="126" t="str">
        <f>IF('Start Here-Common Inputs'!D47="","",'Start Here-Common Inputs'!D47)</f>
        <v/>
      </c>
      <c r="D36" s="43"/>
      <c r="E36" s="263" t="str">
        <f>IF('Start Here-Common Inputs'!F47="","",'Start Here-Common Inputs'!F47)</f>
        <v/>
      </c>
      <c r="F36" s="43"/>
      <c r="G36" s="327"/>
      <c r="H36" s="43"/>
      <c r="I36" s="327"/>
      <c r="J36" s="43"/>
      <c r="K36" s="327"/>
      <c r="L36" s="137"/>
      <c r="M36" s="327"/>
      <c r="N36" s="137"/>
      <c r="O36" s="327"/>
      <c r="P36" s="256"/>
      <c r="Q36" s="148" t="str">
        <f t="shared" si="0"/>
        <v/>
      </c>
      <c r="R36" s="318"/>
      <c r="T36" s="232"/>
      <c r="U36" s="233"/>
      <c r="V36" s="233"/>
      <c r="W36" s="233"/>
      <c r="X36" s="233"/>
      <c r="Y36" s="233"/>
      <c r="Z36" s="233"/>
      <c r="AA36" s="233"/>
    </row>
    <row r="37" spans="2:27" ht="18" customHeight="1" thickBot="1" x14ac:dyDescent="0.25">
      <c r="B37" s="47"/>
      <c r="C37" s="126" t="str">
        <f>IF('Start Here-Common Inputs'!D48="","",'Start Here-Common Inputs'!D48)</f>
        <v/>
      </c>
      <c r="D37" s="43"/>
      <c r="E37" s="263" t="str">
        <f>IF('Start Here-Common Inputs'!F48="","",'Start Here-Common Inputs'!F48)</f>
        <v/>
      </c>
      <c r="F37" s="43"/>
      <c r="G37" s="327"/>
      <c r="H37" s="43"/>
      <c r="I37" s="327"/>
      <c r="J37" s="43"/>
      <c r="K37" s="327"/>
      <c r="L37" s="137"/>
      <c r="M37" s="327"/>
      <c r="N37" s="137"/>
      <c r="O37" s="327"/>
      <c r="P37" s="256"/>
      <c r="Q37" s="148" t="str">
        <f t="shared" si="0"/>
        <v/>
      </c>
      <c r="R37" s="318"/>
      <c r="T37" s="232"/>
      <c r="U37" s="233"/>
      <c r="V37" s="233"/>
      <c r="W37" s="233"/>
      <c r="X37" s="233"/>
      <c r="Y37" s="233"/>
      <c r="Z37" s="233"/>
      <c r="AA37" s="233"/>
    </row>
    <row r="38" spans="2:27" ht="18" customHeight="1" thickBot="1" x14ac:dyDescent="0.25">
      <c r="B38" s="47"/>
      <c r="C38" s="126" t="str">
        <f>IF('Start Here-Common Inputs'!D49="","",'Start Here-Common Inputs'!D49)</f>
        <v/>
      </c>
      <c r="D38" s="43"/>
      <c r="E38" s="263" t="str">
        <f>IF('Start Here-Common Inputs'!F49="","",'Start Here-Common Inputs'!F49)</f>
        <v/>
      </c>
      <c r="F38" s="43"/>
      <c r="G38" s="327"/>
      <c r="H38" s="43"/>
      <c r="I38" s="327"/>
      <c r="J38" s="43"/>
      <c r="K38" s="327"/>
      <c r="L38" s="137"/>
      <c r="M38" s="327"/>
      <c r="N38" s="137"/>
      <c r="O38" s="327"/>
      <c r="P38" s="256"/>
      <c r="Q38" s="148" t="str">
        <f t="shared" si="0"/>
        <v/>
      </c>
      <c r="R38" s="318"/>
      <c r="T38" s="232"/>
      <c r="U38" s="233"/>
      <c r="V38" s="233"/>
      <c r="W38" s="233"/>
      <c r="X38" s="233"/>
      <c r="Y38" s="233"/>
      <c r="Z38" s="233"/>
      <c r="AA38" s="233"/>
    </row>
    <row r="39" spans="2:27" ht="18" customHeight="1" thickBot="1" x14ac:dyDescent="0.25">
      <c r="B39" s="47"/>
      <c r="C39" s="126" t="str">
        <f>IF('Start Here-Common Inputs'!D50="","",'Start Here-Common Inputs'!D50)</f>
        <v/>
      </c>
      <c r="D39" s="43"/>
      <c r="E39" s="263" t="str">
        <f>IF('Start Here-Common Inputs'!F50="","",'Start Here-Common Inputs'!F50)</f>
        <v/>
      </c>
      <c r="F39" s="43"/>
      <c r="G39" s="327"/>
      <c r="H39" s="43"/>
      <c r="I39" s="327"/>
      <c r="J39" s="43"/>
      <c r="K39" s="327"/>
      <c r="L39" s="137"/>
      <c r="M39" s="327"/>
      <c r="N39" s="137"/>
      <c r="O39" s="327"/>
      <c r="P39" s="256"/>
      <c r="Q39" s="148" t="str">
        <f t="shared" si="0"/>
        <v/>
      </c>
      <c r="R39" s="318"/>
      <c r="T39" s="232"/>
      <c r="U39" s="233"/>
      <c r="V39" s="233"/>
      <c r="W39" s="233"/>
      <c r="X39" s="233"/>
      <c r="Y39" s="233"/>
      <c r="Z39" s="233"/>
      <c r="AA39" s="233"/>
    </row>
    <row r="40" spans="2:27" ht="18" customHeight="1" thickBot="1" x14ac:dyDescent="0.25">
      <c r="B40" s="47"/>
      <c r="C40" s="126" t="str">
        <f>IF('Start Here-Common Inputs'!D51="","",'Start Here-Common Inputs'!D51)</f>
        <v/>
      </c>
      <c r="D40" s="43"/>
      <c r="E40" s="263" t="str">
        <f>IF('Start Here-Common Inputs'!F51="","",'Start Here-Common Inputs'!F51)</f>
        <v/>
      </c>
      <c r="F40" s="43"/>
      <c r="G40" s="327"/>
      <c r="H40" s="43"/>
      <c r="I40" s="327"/>
      <c r="J40" s="43"/>
      <c r="K40" s="327"/>
      <c r="L40" s="137"/>
      <c r="M40" s="327"/>
      <c r="N40" s="137"/>
      <c r="O40" s="327"/>
      <c r="P40" s="256"/>
      <c r="Q40" s="148" t="str">
        <f t="shared" si="0"/>
        <v/>
      </c>
      <c r="R40" s="318"/>
      <c r="T40" s="232"/>
      <c r="U40" s="233"/>
      <c r="V40" s="233"/>
      <c r="W40" s="233"/>
      <c r="X40" s="233"/>
      <c r="Y40" s="233"/>
      <c r="Z40" s="233"/>
      <c r="AA40" s="233"/>
    </row>
    <row r="41" spans="2:27" ht="18" customHeight="1" thickBot="1" x14ac:dyDescent="0.25">
      <c r="B41" s="47"/>
      <c r="C41" s="126" t="str">
        <f>IF('Start Here-Common Inputs'!D52="","",'Start Here-Common Inputs'!D52)</f>
        <v/>
      </c>
      <c r="D41" s="43"/>
      <c r="E41" s="263" t="str">
        <f>IF('Start Here-Common Inputs'!F52="","",'Start Here-Common Inputs'!F52)</f>
        <v/>
      </c>
      <c r="F41" s="43"/>
      <c r="G41" s="327"/>
      <c r="H41" s="43"/>
      <c r="I41" s="327"/>
      <c r="J41" s="43"/>
      <c r="K41" s="327"/>
      <c r="L41" s="137"/>
      <c r="M41" s="327"/>
      <c r="N41" s="137"/>
      <c r="O41" s="327"/>
      <c r="P41" s="256"/>
      <c r="Q41" s="148" t="str">
        <f t="shared" si="0"/>
        <v/>
      </c>
      <c r="R41" s="318"/>
      <c r="T41" s="232"/>
      <c r="U41" s="233"/>
      <c r="V41" s="233"/>
      <c r="W41" s="233"/>
      <c r="X41" s="233"/>
      <c r="Y41" s="233"/>
      <c r="Z41" s="233"/>
      <c r="AA41" s="233"/>
    </row>
    <row r="42" spans="2:27" ht="18" customHeight="1" thickBot="1" x14ac:dyDescent="0.25">
      <c r="B42" s="47"/>
      <c r="C42" s="126" t="str">
        <f>IF('Start Here-Common Inputs'!D53="","",'Start Here-Common Inputs'!D53)</f>
        <v/>
      </c>
      <c r="D42" s="43"/>
      <c r="E42" s="263" t="str">
        <f>IF('Start Here-Common Inputs'!F53="","",'Start Here-Common Inputs'!F53)</f>
        <v/>
      </c>
      <c r="F42" s="43"/>
      <c r="G42" s="327"/>
      <c r="H42" s="43"/>
      <c r="I42" s="327"/>
      <c r="J42" s="43"/>
      <c r="K42" s="327"/>
      <c r="L42" s="137"/>
      <c r="M42" s="327"/>
      <c r="N42" s="137"/>
      <c r="O42" s="327"/>
      <c r="P42" s="256"/>
      <c r="Q42" s="148" t="str">
        <f t="shared" si="0"/>
        <v/>
      </c>
      <c r="R42" s="318"/>
      <c r="T42" s="232"/>
      <c r="U42" s="233"/>
      <c r="V42" s="233"/>
      <c r="W42" s="233"/>
      <c r="X42" s="233"/>
      <c r="Y42" s="233"/>
      <c r="Z42" s="233"/>
      <c r="AA42" s="233"/>
    </row>
    <row r="43" spans="2:27" ht="18" customHeight="1" thickBot="1" x14ac:dyDescent="0.25">
      <c r="B43" s="47"/>
      <c r="C43" s="126" t="str">
        <f>IF('Start Here-Common Inputs'!D54="","",'Start Here-Common Inputs'!D54)</f>
        <v/>
      </c>
      <c r="D43" s="43"/>
      <c r="E43" s="263" t="str">
        <f>IF('Start Here-Common Inputs'!F54="","",'Start Here-Common Inputs'!F54)</f>
        <v/>
      </c>
      <c r="F43" s="43"/>
      <c r="G43" s="327"/>
      <c r="H43" s="43"/>
      <c r="I43" s="327"/>
      <c r="J43" s="43"/>
      <c r="K43" s="327"/>
      <c r="L43" s="137"/>
      <c r="M43" s="327"/>
      <c r="N43" s="137"/>
      <c r="O43" s="327"/>
      <c r="P43" s="256"/>
      <c r="Q43" s="148" t="str">
        <f t="shared" si="0"/>
        <v/>
      </c>
      <c r="R43" s="318"/>
      <c r="T43" s="232"/>
      <c r="U43" s="233"/>
      <c r="V43" s="233"/>
      <c r="W43" s="233"/>
      <c r="X43" s="233"/>
      <c r="Y43" s="233"/>
      <c r="Z43" s="233"/>
      <c r="AA43" s="233"/>
    </row>
    <row r="44" spans="2:27" ht="18" customHeight="1" thickBot="1" x14ac:dyDescent="0.25">
      <c r="B44" s="47"/>
      <c r="C44" s="126" t="str">
        <f>IF('Start Here-Common Inputs'!D55="","",'Start Here-Common Inputs'!D55)</f>
        <v/>
      </c>
      <c r="D44" s="43"/>
      <c r="E44" s="263" t="str">
        <f>IF('Start Here-Common Inputs'!F55="","",'Start Here-Common Inputs'!F55)</f>
        <v/>
      </c>
      <c r="F44" s="43"/>
      <c r="G44" s="327"/>
      <c r="H44" s="43"/>
      <c r="I44" s="327"/>
      <c r="J44" s="43"/>
      <c r="K44" s="327"/>
      <c r="L44" s="137"/>
      <c r="M44" s="327"/>
      <c r="N44" s="137"/>
      <c r="O44" s="327"/>
      <c r="P44" s="256"/>
      <c r="Q44" s="148" t="str">
        <f t="shared" si="0"/>
        <v/>
      </c>
      <c r="R44" s="318"/>
      <c r="T44" s="232"/>
      <c r="U44" s="233"/>
      <c r="V44" s="233"/>
      <c r="W44" s="233"/>
      <c r="X44" s="233"/>
      <c r="Y44" s="233"/>
      <c r="Z44" s="233"/>
      <c r="AA44" s="233"/>
    </row>
    <row r="45" spans="2:27" ht="18" customHeight="1" thickBot="1" x14ac:dyDescent="0.25">
      <c r="B45" s="47"/>
      <c r="C45" s="126" t="str">
        <f>IF('Start Here-Common Inputs'!D56="","",'Start Here-Common Inputs'!D56)</f>
        <v/>
      </c>
      <c r="D45" s="43"/>
      <c r="E45" s="263" t="str">
        <f>IF('Start Here-Common Inputs'!F56="","",'Start Here-Common Inputs'!F56)</f>
        <v/>
      </c>
      <c r="F45" s="43"/>
      <c r="G45" s="327"/>
      <c r="H45" s="43"/>
      <c r="I45" s="327"/>
      <c r="J45" s="43"/>
      <c r="K45" s="327"/>
      <c r="L45" s="137"/>
      <c r="M45" s="327"/>
      <c r="N45" s="137"/>
      <c r="O45" s="327"/>
      <c r="P45" s="256"/>
      <c r="Q45" s="148" t="str">
        <f t="shared" si="0"/>
        <v/>
      </c>
      <c r="R45" s="318"/>
      <c r="T45" s="232"/>
      <c r="U45" s="233"/>
      <c r="V45" s="233"/>
      <c r="W45" s="233"/>
      <c r="X45" s="233"/>
      <c r="Y45" s="233"/>
      <c r="Z45" s="233"/>
      <c r="AA45" s="233"/>
    </row>
    <row r="46" spans="2:27" ht="18" customHeight="1" thickBot="1" x14ac:dyDescent="0.25">
      <c r="B46" s="47"/>
      <c r="C46" s="126" t="str">
        <f>IF('Start Here-Common Inputs'!D57="","",'Start Here-Common Inputs'!D57)</f>
        <v/>
      </c>
      <c r="D46" s="43"/>
      <c r="E46" s="263" t="str">
        <f>IF('Start Here-Common Inputs'!F57="","",'Start Here-Common Inputs'!F57)</f>
        <v/>
      </c>
      <c r="F46" s="43"/>
      <c r="G46" s="327"/>
      <c r="H46" s="43"/>
      <c r="I46" s="327"/>
      <c r="J46" s="43"/>
      <c r="K46" s="327"/>
      <c r="L46" s="137"/>
      <c r="M46" s="327"/>
      <c r="N46" s="137"/>
      <c r="O46" s="327"/>
      <c r="P46" s="256"/>
      <c r="Q46" s="148" t="str">
        <f t="shared" si="0"/>
        <v/>
      </c>
      <c r="R46" s="318"/>
      <c r="T46" s="232"/>
      <c r="U46" s="233"/>
      <c r="V46" s="233"/>
      <c r="W46" s="233"/>
      <c r="X46" s="233"/>
      <c r="Y46" s="233"/>
      <c r="Z46" s="233"/>
      <c r="AA46" s="233"/>
    </row>
    <row r="47" spans="2:27" ht="18" customHeight="1" thickBot="1" x14ac:dyDescent="0.25">
      <c r="B47" s="47"/>
      <c r="C47" s="126" t="str">
        <f>IF('Start Here-Common Inputs'!D58="","",'Start Here-Common Inputs'!D58)</f>
        <v/>
      </c>
      <c r="D47" s="43"/>
      <c r="E47" s="263" t="str">
        <f>IF('Start Here-Common Inputs'!F58="","",'Start Here-Common Inputs'!F58)</f>
        <v/>
      </c>
      <c r="F47" s="43"/>
      <c r="G47" s="327"/>
      <c r="H47" s="43"/>
      <c r="I47" s="327"/>
      <c r="J47" s="43"/>
      <c r="K47" s="327"/>
      <c r="L47" s="137"/>
      <c r="M47" s="327"/>
      <c r="N47" s="137"/>
      <c r="O47" s="327"/>
      <c r="P47" s="256"/>
      <c r="Q47" s="148" t="str">
        <f t="shared" si="0"/>
        <v/>
      </c>
      <c r="R47" s="318"/>
      <c r="T47" s="232"/>
      <c r="U47" s="233"/>
      <c r="V47" s="233"/>
      <c r="W47" s="233"/>
      <c r="X47" s="233"/>
      <c r="Y47" s="233"/>
      <c r="Z47" s="233"/>
      <c r="AA47" s="233"/>
    </row>
    <row r="48" spans="2:27" ht="18" customHeight="1" thickBot="1" x14ac:dyDescent="0.25">
      <c r="B48" s="47"/>
      <c r="C48" s="126" t="str">
        <f>IF('Start Here-Common Inputs'!D59="","",'Start Here-Common Inputs'!D59)</f>
        <v/>
      </c>
      <c r="D48" s="43"/>
      <c r="E48" s="263" t="str">
        <f>IF('Start Here-Common Inputs'!F59="","",'Start Here-Common Inputs'!F59)</f>
        <v/>
      </c>
      <c r="F48" s="43"/>
      <c r="G48" s="327"/>
      <c r="H48" s="43"/>
      <c r="I48" s="327"/>
      <c r="J48" s="43"/>
      <c r="K48" s="327"/>
      <c r="L48" s="137"/>
      <c r="M48" s="327"/>
      <c r="N48" s="137"/>
      <c r="O48" s="327"/>
      <c r="P48" s="256"/>
      <c r="Q48" s="148" t="str">
        <f t="shared" si="0"/>
        <v/>
      </c>
      <c r="R48" s="318"/>
      <c r="T48" s="232"/>
      <c r="U48" s="233"/>
      <c r="V48" s="233"/>
      <c r="W48" s="233"/>
      <c r="X48" s="233"/>
      <c r="Y48" s="233"/>
      <c r="Z48" s="233"/>
      <c r="AA48" s="233"/>
    </row>
    <row r="49" spans="2:27" ht="18" customHeight="1" thickBot="1" x14ac:dyDescent="0.25">
      <c r="B49" s="47"/>
      <c r="C49" s="126" t="str">
        <f>IF('Start Here-Common Inputs'!D60="","",'Start Here-Common Inputs'!D60)</f>
        <v/>
      </c>
      <c r="D49" s="43"/>
      <c r="E49" s="263" t="str">
        <f>IF('Start Here-Common Inputs'!F60="","",'Start Here-Common Inputs'!F60)</f>
        <v/>
      </c>
      <c r="F49" s="43"/>
      <c r="G49" s="327"/>
      <c r="H49" s="43"/>
      <c r="I49" s="327"/>
      <c r="J49" s="43"/>
      <c r="K49" s="327"/>
      <c r="L49" s="137"/>
      <c r="M49" s="327"/>
      <c r="N49" s="137"/>
      <c r="O49" s="327"/>
      <c r="P49" s="256"/>
      <c r="Q49" s="148" t="str">
        <f t="shared" si="0"/>
        <v/>
      </c>
      <c r="R49" s="318"/>
      <c r="T49" s="232"/>
      <c r="U49" s="233"/>
      <c r="V49" s="233"/>
      <c r="W49" s="233"/>
      <c r="X49" s="233"/>
      <c r="Y49" s="233"/>
      <c r="Z49" s="233"/>
      <c r="AA49" s="233"/>
    </row>
    <row r="50" spans="2:27" ht="18" customHeight="1" thickBot="1" x14ac:dyDescent="0.25">
      <c r="B50" s="47"/>
      <c r="C50" s="126" t="str">
        <f>IF('Start Here-Common Inputs'!D61="","",'Start Here-Common Inputs'!D61)</f>
        <v/>
      </c>
      <c r="D50" s="43"/>
      <c r="E50" s="263" t="str">
        <f>IF('Start Here-Common Inputs'!F61="","",'Start Here-Common Inputs'!F61)</f>
        <v/>
      </c>
      <c r="F50" s="43"/>
      <c r="G50" s="327"/>
      <c r="H50" s="43"/>
      <c r="I50" s="327"/>
      <c r="J50" s="43"/>
      <c r="K50" s="327"/>
      <c r="L50" s="137"/>
      <c r="M50" s="327"/>
      <c r="N50" s="137"/>
      <c r="O50" s="327"/>
      <c r="P50" s="256"/>
      <c r="Q50" s="148" t="str">
        <f t="shared" si="0"/>
        <v/>
      </c>
      <c r="R50" s="318"/>
      <c r="T50" s="232"/>
      <c r="U50" s="233"/>
      <c r="V50" s="233"/>
      <c r="W50" s="233"/>
      <c r="X50" s="233"/>
      <c r="Y50" s="233"/>
      <c r="Z50" s="233"/>
      <c r="AA50" s="233"/>
    </row>
    <row r="51" spans="2:27" ht="18" customHeight="1" thickBot="1" x14ac:dyDescent="0.25">
      <c r="B51" s="47"/>
      <c r="C51" s="126" t="str">
        <f>IF('Start Here-Common Inputs'!D62="","",'Start Here-Common Inputs'!D62)</f>
        <v/>
      </c>
      <c r="D51" s="43"/>
      <c r="E51" s="263" t="str">
        <f>IF('Start Here-Common Inputs'!F62="","",'Start Here-Common Inputs'!F62)</f>
        <v/>
      </c>
      <c r="F51" s="43"/>
      <c r="G51" s="327"/>
      <c r="H51" s="43"/>
      <c r="I51" s="327"/>
      <c r="J51" s="43"/>
      <c r="K51" s="327"/>
      <c r="L51" s="137"/>
      <c r="M51" s="327"/>
      <c r="N51" s="137"/>
      <c r="O51" s="327"/>
      <c r="P51" s="256"/>
      <c r="Q51" s="148" t="str">
        <f t="shared" si="0"/>
        <v/>
      </c>
      <c r="R51" s="318"/>
      <c r="T51" s="232"/>
      <c r="U51" s="233"/>
      <c r="V51" s="233"/>
      <c r="W51" s="233"/>
      <c r="X51" s="233"/>
      <c r="Y51" s="233"/>
      <c r="Z51" s="233"/>
      <c r="AA51" s="233"/>
    </row>
    <row r="52" spans="2:27" ht="18" customHeight="1" thickBot="1" x14ac:dyDescent="0.25">
      <c r="B52" s="47"/>
      <c r="C52" s="126" t="str">
        <f>IF('Start Here-Common Inputs'!D63="","",'Start Here-Common Inputs'!D63)</f>
        <v/>
      </c>
      <c r="D52" s="43"/>
      <c r="E52" s="263" t="str">
        <f>IF('Start Here-Common Inputs'!F63="","",'Start Here-Common Inputs'!F63)</f>
        <v/>
      </c>
      <c r="F52" s="43"/>
      <c r="G52" s="327"/>
      <c r="H52" s="43"/>
      <c r="I52" s="327"/>
      <c r="J52" s="43"/>
      <c r="K52" s="327"/>
      <c r="L52" s="137"/>
      <c r="M52" s="327"/>
      <c r="N52" s="137"/>
      <c r="O52" s="327"/>
      <c r="P52" s="256"/>
      <c r="Q52" s="148" t="str">
        <f t="shared" si="0"/>
        <v/>
      </c>
      <c r="R52" s="318"/>
      <c r="T52" s="232"/>
      <c r="U52" s="233"/>
      <c r="V52" s="233"/>
      <c r="W52" s="233"/>
      <c r="X52" s="233"/>
      <c r="Y52" s="233"/>
      <c r="Z52" s="233"/>
      <c r="AA52" s="233"/>
    </row>
    <row r="53" spans="2:27" ht="18" customHeight="1" thickBot="1" x14ac:dyDescent="0.25">
      <c r="B53" s="47"/>
      <c r="C53" s="126" t="str">
        <f>IF('Start Here-Common Inputs'!D64="","",'Start Here-Common Inputs'!D64)</f>
        <v/>
      </c>
      <c r="D53" s="43"/>
      <c r="E53" s="263" t="str">
        <f>IF('Start Here-Common Inputs'!F64="","",'Start Here-Common Inputs'!F64)</f>
        <v/>
      </c>
      <c r="F53" s="43"/>
      <c r="G53" s="327"/>
      <c r="H53" s="43"/>
      <c r="I53" s="327"/>
      <c r="J53" s="43"/>
      <c r="K53" s="327"/>
      <c r="L53" s="137"/>
      <c r="M53" s="327"/>
      <c r="N53" s="137"/>
      <c r="O53" s="327"/>
      <c r="P53" s="256"/>
      <c r="Q53" s="148" t="str">
        <f t="shared" si="0"/>
        <v/>
      </c>
      <c r="R53" s="318"/>
      <c r="T53" s="232"/>
      <c r="U53" s="233"/>
      <c r="V53" s="233"/>
      <c r="W53" s="233"/>
      <c r="X53" s="233"/>
      <c r="Y53" s="233"/>
      <c r="Z53" s="233"/>
      <c r="AA53" s="233"/>
    </row>
    <row r="54" spans="2:27" ht="18" customHeight="1" thickBot="1" x14ac:dyDescent="0.25">
      <c r="B54" s="47"/>
      <c r="C54" s="126" t="str">
        <f>IF('Start Here-Common Inputs'!D65="","",'Start Here-Common Inputs'!D65)</f>
        <v/>
      </c>
      <c r="D54" s="43"/>
      <c r="E54" s="263" t="str">
        <f>IF('Start Here-Common Inputs'!F65="","",'Start Here-Common Inputs'!F65)</f>
        <v/>
      </c>
      <c r="F54" s="43"/>
      <c r="G54" s="327"/>
      <c r="H54" s="43"/>
      <c r="I54" s="327"/>
      <c r="J54" s="43"/>
      <c r="K54" s="327"/>
      <c r="L54" s="137"/>
      <c r="M54" s="327"/>
      <c r="N54" s="137"/>
      <c r="O54" s="327"/>
      <c r="P54" s="256"/>
      <c r="Q54" s="148" t="str">
        <f t="shared" si="0"/>
        <v/>
      </c>
      <c r="R54" s="318"/>
      <c r="T54" s="232"/>
      <c r="U54" s="233"/>
      <c r="V54" s="233"/>
      <c r="W54" s="233"/>
      <c r="X54" s="233"/>
      <c r="Y54" s="233"/>
      <c r="Z54" s="233"/>
      <c r="AA54" s="233"/>
    </row>
    <row r="55" spans="2:27" ht="18" customHeight="1" thickBot="1" x14ac:dyDescent="0.25">
      <c r="B55" s="47"/>
      <c r="C55" s="126" t="str">
        <f>IF('Start Here-Common Inputs'!D66="","",'Start Here-Common Inputs'!D66)</f>
        <v/>
      </c>
      <c r="D55" s="43"/>
      <c r="E55" s="263" t="str">
        <f>IF('Start Here-Common Inputs'!F66="","",'Start Here-Common Inputs'!F66)</f>
        <v/>
      </c>
      <c r="F55" s="43"/>
      <c r="G55" s="327"/>
      <c r="H55" s="43"/>
      <c r="I55" s="327"/>
      <c r="J55" s="43"/>
      <c r="K55" s="327"/>
      <c r="L55" s="137"/>
      <c r="M55" s="327"/>
      <c r="N55" s="137"/>
      <c r="O55" s="327"/>
      <c r="P55" s="256"/>
      <c r="Q55" s="148" t="str">
        <f t="shared" si="0"/>
        <v/>
      </c>
      <c r="R55" s="318"/>
      <c r="T55" s="232"/>
      <c r="U55" s="233"/>
      <c r="V55" s="233"/>
      <c r="W55" s="233"/>
      <c r="X55" s="233"/>
      <c r="Y55" s="233"/>
      <c r="Z55" s="233"/>
      <c r="AA55" s="233"/>
    </row>
    <row r="56" spans="2:27" ht="18" customHeight="1" thickBot="1" x14ac:dyDescent="0.25">
      <c r="B56" s="47"/>
      <c r="C56" s="126" t="str">
        <f>IF('Start Here-Common Inputs'!D67="","",'Start Here-Common Inputs'!D67)</f>
        <v/>
      </c>
      <c r="D56" s="43"/>
      <c r="E56" s="263" t="str">
        <f>IF('Start Here-Common Inputs'!F67="","",'Start Here-Common Inputs'!F67)</f>
        <v/>
      </c>
      <c r="F56" s="43"/>
      <c r="G56" s="327"/>
      <c r="H56" s="43"/>
      <c r="I56" s="327"/>
      <c r="J56" s="43"/>
      <c r="K56" s="327"/>
      <c r="L56" s="137"/>
      <c r="M56" s="327"/>
      <c r="N56" s="137"/>
      <c r="O56" s="327"/>
      <c r="P56" s="256"/>
      <c r="Q56" s="148" t="str">
        <f t="shared" si="0"/>
        <v/>
      </c>
      <c r="R56" s="318"/>
      <c r="T56" s="232"/>
      <c r="U56" s="233"/>
      <c r="V56" s="233"/>
      <c r="W56" s="233"/>
      <c r="X56" s="233"/>
      <c r="Y56" s="233"/>
      <c r="Z56" s="233"/>
      <c r="AA56" s="233"/>
    </row>
    <row r="57" spans="2:27" ht="18" customHeight="1" thickBot="1" x14ac:dyDescent="0.25">
      <c r="B57" s="47"/>
      <c r="C57" s="126" t="str">
        <f>IF('Start Here-Common Inputs'!D68="","",'Start Here-Common Inputs'!D68)</f>
        <v/>
      </c>
      <c r="D57" s="43"/>
      <c r="E57" s="263" t="str">
        <f>IF('Start Here-Common Inputs'!F68="","",'Start Here-Common Inputs'!F68)</f>
        <v/>
      </c>
      <c r="F57" s="43"/>
      <c r="G57" s="327"/>
      <c r="H57" s="43"/>
      <c r="I57" s="327"/>
      <c r="J57" s="43"/>
      <c r="K57" s="327"/>
      <c r="L57" s="137"/>
      <c r="M57" s="327"/>
      <c r="N57" s="137"/>
      <c r="O57" s="327"/>
      <c r="P57" s="256"/>
      <c r="Q57" s="148" t="str">
        <f t="shared" si="0"/>
        <v/>
      </c>
      <c r="R57" s="318"/>
      <c r="T57" s="232"/>
      <c r="U57" s="233"/>
      <c r="V57" s="233"/>
      <c r="W57" s="233"/>
      <c r="X57" s="233"/>
      <c r="Y57" s="233"/>
      <c r="Z57" s="233"/>
      <c r="AA57" s="233"/>
    </row>
    <row r="58" spans="2:27" ht="18" customHeight="1" thickBot="1" x14ac:dyDescent="0.25">
      <c r="B58" s="47"/>
      <c r="C58" s="126" t="str">
        <f>IF('Start Here-Common Inputs'!D69="","",'Start Here-Common Inputs'!D69)</f>
        <v/>
      </c>
      <c r="D58" s="43"/>
      <c r="E58" s="263" t="str">
        <f>IF('Start Here-Common Inputs'!F69="","",'Start Here-Common Inputs'!F69)</f>
        <v/>
      </c>
      <c r="F58" s="43"/>
      <c r="G58" s="327"/>
      <c r="H58" s="43"/>
      <c r="I58" s="327"/>
      <c r="J58" s="43"/>
      <c r="K58" s="327"/>
      <c r="L58" s="137"/>
      <c r="M58" s="327"/>
      <c r="N58" s="137"/>
      <c r="O58" s="327"/>
      <c r="P58" s="256"/>
      <c r="Q58" s="148" t="str">
        <f t="shared" si="0"/>
        <v/>
      </c>
      <c r="R58" s="318"/>
      <c r="T58" s="232"/>
      <c r="U58" s="233"/>
      <c r="V58" s="233"/>
      <c r="W58" s="233"/>
      <c r="X58" s="233"/>
      <c r="Y58" s="233"/>
      <c r="Z58" s="233"/>
      <c r="AA58" s="233"/>
    </row>
    <row r="59" spans="2:27" ht="18" customHeight="1" thickBot="1" x14ac:dyDescent="0.25">
      <c r="B59" s="47"/>
      <c r="C59" s="126" t="str">
        <f>IF('Start Here-Common Inputs'!D70="","",'Start Here-Common Inputs'!D70)</f>
        <v/>
      </c>
      <c r="D59" s="43"/>
      <c r="E59" s="263" t="str">
        <f>IF('Start Here-Common Inputs'!F70="","",'Start Here-Common Inputs'!F70)</f>
        <v/>
      </c>
      <c r="F59" s="43"/>
      <c r="G59" s="327"/>
      <c r="H59" s="43"/>
      <c r="I59" s="327"/>
      <c r="J59" s="43"/>
      <c r="K59" s="327"/>
      <c r="L59" s="137"/>
      <c r="M59" s="327"/>
      <c r="N59" s="137"/>
      <c r="O59" s="327"/>
      <c r="P59" s="256"/>
      <c r="Q59" s="148" t="str">
        <f t="shared" si="0"/>
        <v/>
      </c>
      <c r="R59" s="318"/>
      <c r="T59" s="232"/>
      <c r="U59" s="233"/>
      <c r="V59" s="233"/>
      <c r="W59" s="233"/>
      <c r="X59" s="233"/>
      <c r="Y59" s="233"/>
      <c r="Z59" s="233"/>
      <c r="AA59" s="233"/>
    </row>
    <row r="60" spans="2:27" ht="18" customHeight="1" thickBot="1" x14ac:dyDescent="0.25">
      <c r="B60" s="47"/>
      <c r="C60" s="126" t="str">
        <f>IF('Start Here-Common Inputs'!D71="","",'Start Here-Common Inputs'!D71)</f>
        <v/>
      </c>
      <c r="D60" s="43"/>
      <c r="E60" s="263" t="str">
        <f>IF('Start Here-Common Inputs'!F71="","",'Start Here-Common Inputs'!F71)</f>
        <v/>
      </c>
      <c r="F60" s="43"/>
      <c r="G60" s="327"/>
      <c r="H60" s="43"/>
      <c r="I60" s="327"/>
      <c r="J60" s="43"/>
      <c r="K60" s="327"/>
      <c r="L60" s="137"/>
      <c r="M60" s="327"/>
      <c r="N60" s="137"/>
      <c r="O60" s="327"/>
      <c r="P60" s="256"/>
      <c r="Q60" s="148" t="str">
        <f t="shared" si="0"/>
        <v/>
      </c>
      <c r="R60" s="318"/>
      <c r="T60" s="232"/>
      <c r="U60" s="233"/>
      <c r="V60" s="233"/>
      <c r="W60" s="233"/>
      <c r="X60" s="233"/>
      <c r="Y60" s="233"/>
      <c r="Z60" s="233"/>
      <c r="AA60" s="233"/>
    </row>
    <row r="61" spans="2:27" ht="18" customHeight="1" thickBot="1" x14ac:dyDescent="0.25">
      <c r="B61" s="47"/>
      <c r="C61" s="126" t="str">
        <f>IF('Start Here-Common Inputs'!D73="","",'Start Here-Common Inputs'!D73)</f>
        <v/>
      </c>
      <c r="D61" s="43"/>
      <c r="E61" s="263" t="str">
        <f>IF('Start Here-Common Inputs'!F73="","",'Start Here-Common Inputs'!F73)</f>
        <v/>
      </c>
      <c r="F61" s="43"/>
      <c r="G61" s="327"/>
      <c r="H61" s="43"/>
      <c r="I61" s="327"/>
      <c r="J61" s="43"/>
      <c r="K61" s="327"/>
      <c r="L61" s="137"/>
      <c r="M61" s="327"/>
      <c r="N61" s="137"/>
      <c r="O61" s="327"/>
      <c r="P61" s="256"/>
      <c r="Q61" s="148" t="str">
        <f t="shared" si="0"/>
        <v/>
      </c>
      <c r="R61" s="318"/>
      <c r="T61" s="232"/>
      <c r="U61" s="233"/>
      <c r="V61" s="233"/>
      <c r="W61" s="233"/>
      <c r="X61" s="233"/>
      <c r="Y61" s="233"/>
      <c r="Z61" s="233"/>
      <c r="AA61" s="233"/>
    </row>
    <row r="62" spans="2:27" ht="18" customHeight="1" thickBot="1" x14ac:dyDescent="0.25">
      <c r="B62" s="47"/>
      <c r="C62" s="126" t="str">
        <f>IF('Start Here-Common Inputs'!D74="","",'Start Here-Common Inputs'!D74)</f>
        <v/>
      </c>
      <c r="D62" s="43"/>
      <c r="E62" s="263" t="str">
        <f>IF('Start Here-Common Inputs'!F74="","",'Start Here-Common Inputs'!F74)</f>
        <v/>
      </c>
      <c r="F62" s="43"/>
      <c r="G62" s="327"/>
      <c r="H62" s="43"/>
      <c r="I62" s="327"/>
      <c r="J62" s="43"/>
      <c r="K62" s="327"/>
      <c r="L62" s="137"/>
      <c r="M62" s="327"/>
      <c r="N62" s="137"/>
      <c r="O62" s="327"/>
      <c r="P62" s="256"/>
      <c r="Q62" s="148" t="str">
        <f t="shared" si="0"/>
        <v/>
      </c>
      <c r="R62" s="318"/>
      <c r="T62" s="232"/>
      <c r="U62" s="233"/>
      <c r="V62" s="233"/>
      <c r="W62" s="233"/>
      <c r="X62" s="233"/>
      <c r="Y62" s="233"/>
      <c r="Z62" s="233"/>
      <c r="AA62" s="233"/>
    </row>
    <row r="63" spans="2:27" ht="12" thickBot="1" x14ac:dyDescent="0.25">
      <c r="B63" s="109"/>
      <c r="C63" s="89"/>
      <c r="D63" s="89"/>
      <c r="E63" s="89"/>
      <c r="F63" s="89"/>
      <c r="G63" s="89"/>
      <c r="H63" s="89"/>
      <c r="I63" s="89"/>
      <c r="J63" s="89"/>
      <c r="K63" s="89"/>
      <c r="L63" s="89"/>
      <c r="M63" s="89"/>
      <c r="N63" s="89"/>
      <c r="O63" s="89"/>
      <c r="P63" s="89"/>
      <c r="Q63" s="89"/>
      <c r="R63" s="145"/>
    </row>
  </sheetData>
  <sheetProtection password="CAB7" sheet="1" objects="1" scenarios="1" selectLockedCells="1"/>
  <mergeCells count="4">
    <mergeCell ref="V8:AA8"/>
    <mergeCell ref="G10:O10"/>
    <mergeCell ref="E2:Q2"/>
    <mergeCell ref="E4:Q4"/>
  </mergeCells>
  <conditionalFormatting sqref="N13:N15 M29:O29 N17:N62 I13:I62 K13:K62 M13:M62 O13:Q62 G13:G62">
    <cfRule type="containsText" dxfId="1" priority="1" operator="containsText" text="Missing">
      <formula>NOT(ISERROR(SEARCH("Missing",G13)))</formula>
    </cfRule>
  </conditionalFormatting>
  <dataValidations count="2">
    <dataValidation type="list" allowBlank="1" showInputMessage="1" showErrorMessage="1" sqref="P13:P62">
      <formula1>"Correct Response, Incorrect Response"</formula1>
    </dataValidation>
    <dataValidation type="list" allowBlank="1" showInputMessage="1" showErrorMessage="1" sqref="G13:G62 I13:I62 K13:K62 M13:M62 O13:O62">
      <formula1>"Yes, No, No Response"</formula1>
    </dataValidation>
  </dataValidations>
  <pageMargins left="0.25" right="0.25" top="0.25" bottom="0.5" header="0.25" footer="0.25"/>
  <pageSetup orientation="landscape" horizontalDpi="300"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8"/>
  <sheetViews>
    <sheetView showGridLines="0" topLeftCell="A7" zoomScale="90" zoomScaleNormal="90" workbookViewId="0">
      <selection activeCell="B19" sqref="B19"/>
    </sheetView>
  </sheetViews>
  <sheetFormatPr defaultRowHeight="11.25" x14ac:dyDescent="0.2"/>
  <cols>
    <col min="1" max="1" width="1.33203125" style="51" customWidth="1"/>
    <col min="2" max="2" width="26.33203125" style="51" customWidth="1"/>
    <col min="3" max="3" width="2" style="51" customWidth="1"/>
    <col min="4" max="4" width="15.83203125" style="51" customWidth="1"/>
    <col min="5" max="5" width="88.1640625" style="51" customWidth="1"/>
    <col min="6" max="6" width="0.83203125" style="51" customWidth="1"/>
    <col min="7" max="7" width="6.6640625" style="186" customWidth="1"/>
    <col min="8" max="8" width="49.5" style="186" customWidth="1"/>
    <col min="9" max="9" width="18.6640625" style="186" customWidth="1"/>
    <col min="10" max="10" width="13.33203125" style="186" customWidth="1"/>
    <col min="11" max="11" width="9.33203125" style="186"/>
    <col min="12" max="12" width="21.1640625" style="186" customWidth="1"/>
    <col min="13" max="15" width="9.33203125" style="186"/>
    <col min="16" max="26" width="9.33203125" style="51"/>
    <col min="27" max="16384" width="9.33203125" style="24"/>
  </cols>
  <sheetData>
    <row r="1" spans="1:26" ht="8.25" customHeight="1" x14ac:dyDescent="0.2">
      <c r="P1" s="104"/>
      <c r="Q1" s="104"/>
      <c r="R1" s="104"/>
      <c r="S1" s="104"/>
    </row>
    <row r="2" spans="1:26" ht="42" customHeight="1" x14ac:dyDescent="0.2">
      <c r="B2" s="197" t="s">
        <v>68</v>
      </c>
      <c r="C2" s="442" t="s">
        <v>111</v>
      </c>
      <c r="D2" s="443"/>
      <c r="E2" s="443"/>
      <c r="P2" s="104"/>
      <c r="Q2" s="104"/>
      <c r="R2" s="104"/>
      <c r="S2" s="104"/>
    </row>
    <row r="3" spans="1:26" s="28" customFormat="1" ht="8.25" customHeight="1" thickBot="1" x14ac:dyDescent="0.25">
      <c r="A3" s="25"/>
      <c r="B3" s="25"/>
      <c r="C3" s="26"/>
      <c r="D3" s="26"/>
      <c r="E3" s="26"/>
      <c r="F3" s="26"/>
      <c r="G3" s="227"/>
      <c r="H3" s="227"/>
      <c r="I3" s="227"/>
      <c r="J3" s="227"/>
      <c r="K3" s="186"/>
      <c r="L3" s="186"/>
      <c r="M3" s="186"/>
      <c r="N3" s="186"/>
      <c r="O3" s="186"/>
      <c r="P3" s="104"/>
      <c r="Q3" s="104"/>
      <c r="R3" s="104"/>
      <c r="S3" s="104"/>
      <c r="T3" s="25"/>
      <c r="U3" s="25"/>
      <c r="V3" s="25"/>
      <c r="W3" s="25"/>
      <c r="X3" s="25"/>
      <c r="Y3" s="25"/>
      <c r="Z3" s="25"/>
    </row>
    <row r="4" spans="1:26" s="28" customFormat="1" ht="69" customHeight="1" x14ac:dyDescent="0.2">
      <c r="A4" s="25"/>
      <c r="B4" s="25"/>
      <c r="C4" s="223" t="s">
        <v>9</v>
      </c>
      <c r="D4" s="458" t="s">
        <v>160</v>
      </c>
      <c r="E4" s="459"/>
      <c r="F4" s="26"/>
      <c r="G4" s="227"/>
      <c r="H4" s="186"/>
      <c r="I4" s="186"/>
      <c r="J4" s="186"/>
      <c r="K4" s="186"/>
      <c r="L4" s="186"/>
      <c r="M4" s="186"/>
      <c r="N4" s="186"/>
      <c r="O4" s="186"/>
      <c r="P4" s="104"/>
      <c r="Q4" s="104"/>
      <c r="R4" s="104"/>
      <c r="S4" s="104"/>
      <c r="T4" s="25"/>
      <c r="U4" s="25"/>
      <c r="V4" s="25"/>
      <c r="W4" s="25"/>
      <c r="X4" s="25"/>
      <c r="Y4" s="25"/>
      <c r="Z4" s="25"/>
    </row>
    <row r="5" spans="1:26" s="28" customFormat="1" ht="15" customHeight="1" thickBot="1" x14ac:dyDescent="0.25">
      <c r="A5" s="25"/>
      <c r="B5" s="25"/>
      <c r="C5" s="35"/>
      <c r="D5" s="36"/>
      <c r="E5" s="37"/>
      <c r="F5" s="26"/>
      <c r="G5" s="227"/>
      <c r="H5" s="186"/>
      <c r="I5" s="186"/>
      <c r="J5" s="186"/>
      <c r="K5" s="186"/>
      <c r="L5" s="186"/>
      <c r="M5" s="186"/>
      <c r="N5" s="186"/>
      <c r="O5" s="186"/>
      <c r="P5" s="104"/>
      <c r="Q5" s="104"/>
      <c r="R5" s="104"/>
      <c r="S5" s="104"/>
      <c r="T5" s="25"/>
      <c r="U5" s="25"/>
      <c r="V5" s="25"/>
      <c r="W5" s="25"/>
      <c r="X5" s="25"/>
      <c r="Y5" s="25"/>
      <c r="Z5" s="25"/>
    </row>
    <row r="6" spans="1:26" s="28" customFormat="1" ht="8.25" customHeight="1" thickBot="1" x14ac:dyDescent="0.25">
      <c r="A6" s="25"/>
      <c r="B6" s="25"/>
      <c r="C6" s="26"/>
      <c r="D6" s="26"/>
      <c r="E6" s="26"/>
      <c r="F6" s="26"/>
      <c r="G6" s="227"/>
      <c r="H6" s="227"/>
      <c r="I6" s="227"/>
      <c r="J6" s="227"/>
      <c r="K6" s="186"/>
      <c r="L6" s="104"/>
      <c r="M6" s="104"/>
      <c r="N6" s="104"/>
      <c r="O6" s="186"/>
      <c r="P6" s="104"/>
      <c r="Q6" s="104"/>
      <c r="R6" s="104"/>
      <c r="S6" s="104"/>
      <c r="T6" s="25"/>
      <c r="U6" s="25"/>
      <c r="V6" s="25"/>
      <c r="W6" s="25"/>
      <c r="X6" s="25"/>
      <c r="Y6" s="25"/>
      <c r="Z6" s="25"/>
    </row>
    <row r="7" spans="1:26" s="28" customFormat="1" ht="72" customHeight="1" x14ac:dyDescent="0.2">
      <c r="A7" s="25"/>
      <c r="B7" s="25"/>
      <c r="C7" s="223" t="s">
        <v>9</v>
      </c>
      <c r="D7" s="458" t="s">
        <v>161</v>
      </c>
      <c r="E7" s="459"/>
      <c r="F7" s="26"/>
      <c r="G7" s="227"/>
      <c r="H7" s="186"/>
      <c r="I7" s="186"/>
      <c r="J7" s="186"/>
      <c r="K7" s="186"/>
      <c r="L7" s="104"/>
      <c r="M7" s="104"/>
      <c r="N7" s="104"/>
      <c r="O7" s="186"/>
      <c r="P7" s="104"/>
      <c r="Q7" s="104"/>
      <c r="R7" s="104"/>
      <c r="S7" s="104"/>
      <c r="T7" s="25"/>
      <c r="U7" s="25"/>
      <c r="V7" s="25"/>
      <c r="W7" s="25"/>
      <c r="X7" s="25"/>
      <c r="Y7" s="25"/>
      <c r="Z7" s="25"/>
    </row>
    <row r="8" spans="1:26" s="28" customFormat="1" ht="15" customHeight="1" thickBot="1" x14ac:dyDescent="0.25">
      <c r="A8" s="25"/>
      <c r="B8" s="25"/>
      <c r="C8" s="35"/>
      <c r="D8" s="36"/>
      <c r="E8" s="37"/>
      <c r="F8" s="26"/>
      <c r="G8" s="227"/>
      <c r="H8" s="186"/>
      <c r="I8" s="186"/>
      <c r="J8" s="186"/>
      <c r="K8" s="186"/>
      <c r="L8" s="104"/>
      <c r="M8" s="104"/>
      <c r="N8" s="104"/>
      <c r="O8" s="186"/>
      <c r="P8" s="104"/>
      <c r="Q8" s="104"/>
      <c r="R8" s="104"/>
      <c r="S8" s="104"/>
      <c r="T8" s="25"/>
      <c r="U8" s="25"/>
      <c r="V8" s="25"/>
      <c r="W8" s="25"/>
      <c r="X8" s="25"/>
      <c r="Y8" s="25"/>
      <c r="Z8" s="25"/>
    </row>
    <row r="9" spans="1:26" s="28" customFormat="1" ht="8.25" customHeight="1" thickBot="1" x14ac:dyDescent="0.25">
      <c r="A9" s="25"/>
      <c r="B9" s="25"/>
      <c r="C9" s="26"/>
      <c r="D9" s="26"/>
      <c r="E9" s="26"/>
      <c r="F9" s="26"/>
      <c r="G9" s="227"/>
      <c r="H9" s="186"/>
      <c r="I9" s="186"/>
      <c r="J9" s="186"/>
      <c r="K9" s="186"/>
      <c r="L9" s="104"/>
      <c r="M9" s="104"/>
      <c r="N9" s="104"/>
      <c r="O9" s="186"/>
      <c r="P9" s="104"/>
      <c r="Q9" s="104"/>
      <c r="R9" s="104"/>
      <c r="S9" s="104"/>
      <c r="T9" s="25"/>
      <c r="U9" s="25"/>
      <c r="V9" s="25"/>
      <c r="W9" s="25"/>
      <c r="X9" s="25"/>
      <c r="Y9" s="25"/>
      <c r="Z9" s="25"/>
    </row>
    <row r="10" spans="1:26" s="28" customFormat="1" ht="15" customHeight="1" x14ac:dyDescent="0.2">
      <c r="A10" s="25"/>
      <c r="B10" s="25"/>
      <c r="C10" s="38"/>
      <c r="D10" s="39"/>
      <c r="E10" s="40"/>
      <c r="F10" s="26"/>
      <c r="G10" s="227"/>
      <c r="H10" s="403"/>
      <c r="I10" s="186"/>
      <c r="J10" s="186"/>
      <c r="K10" s="186"/>
      <c r="L10" s="104"/>
      <c r="M10" s="104"/>
      <c r="N10" s="104"/>
      <c r="O10" s="186"/>
      <c r="P10" s="104"/>
      <c r="Q10" s="104"/>
      <c r="R10" s="104"/>
      <c r="S10" s="104"/>
      <c r="T10" s="25"/>
      <c r="U10" s="25"/>
      <c r="V10" s="25"/>
      <c r="W10" s="25"/>
      <c r="X10" s="25"/>
      <c r="Y10" s="25"/>
      <c r="Z10" s="25"/>
    </row>
    <row r="11" spans="1:26" s="28" customFormat="1" ht="15" customHeight="1" x14ac:dyDescent="0.2">
      <c r="A11" s="25"/>
      <c r="B11" s="25"/>
      <c r="C11" s="31"/>
      <c r="D11" s="282"/>
      <c r="E11" s="222"/>
      <c r="F11" s="26"/>
      <c r="G11" s="227"/>
      <c r="H11" s="186"/>
      <c r="I11" s="186"/>
      <c r="J11" s="186"/>
      <c r="K11" s="186"/>
      <c r="L11" s="104"/>
      <c r="M11" s="104"/>
      <c r="N11" s="104"/>
      <c r="O11" s="186"/>
      <c r="P11" s="104"/>
      <c r="Q11" s="104"/>
      <c r="R11" s="104"/>
      <c r="S11" s="104"/>
      <c r="T11" s="25"/>
      <c r="U11" s="25"/>
      <c r="V11" s="25"/>
      <c r="W11" s="25"/>
      <c r="X11" s="25"/>
      <c r="Y11" s="25"/>
      <c r="Z11" s="25"/>
    </row>
    <row r="12" spans="1:26" s="28" customFormat="1" ht="15" customHeight="1" x14ac:dyDescent="0.2">
      <c r="A12" s="25"/>
      <c r="B12" s="25"/>
      <c r="C12" s="42"/>
      <c r="D12" s="43"/>
      <c r="E12" s="44"/>
      <c r="F12" s="26"/>
      <c r="G12" s="227"/>
      <c r="H12" s="186"/>
      <c r="I12" s="186"/>
      <c r="J12" s="186"/>
      <c r="K12" s="186"/>
      <c r="L12" s="104"/>
      <c r="M12" s="104"/>
      <c r="N12" s="104"/>
      <c r="O12" s="186"/>
      <c r="P12" s="104"/>
      <c r="Q12" s="104"/>
      <c r="R12" s="104"/>
      <c r="S12" s="104"/>
      <c r="T12" s="25"/>
      <c r="U12" s="25"/>
      <c r="V12" s="25"/>
      <c r="W12" s="25"/>
      <c r="X12" s="25"/>
      <c r="Y12" s="25"/>
      <c r="Z12" s="25"/>
    </row>
    <row r="13" spans="1:26" s="28" customFormat="1" ht="15" customHeight="1" x14ac:dyDescent="0.2">
      <c r="A13" s="25"/>
      <c r="B13" s="25"/>
      <c r="C13" s="60"/>
      <c r="D13" s="59"/>
      <c r="E13" s="44"/>
      <c r="F13" s="26"/>
      <c r="G13" s="227"/>
      <c r="H13" s="404" t="s">
        <v>139</v>
      </c>
      <c r="I13" s="283" t="s">
        <v>67</v>
      </c>
      <c r="J13" s="283" t="s">
        <v>23</v>
      </c>
      <c r="K13" s="186"/>
      <c r="L13" s="104"/>
      <c r="M13" s="104"/>
      <c r="N13" s="104"/>
      <c r="O13" s="186"/>
      <c r="P13" s="104"/>
      <c r="Q13" s="104"/>
      <c r="R13" s="104"/>
      <c r="S13" s="104"/>
      <c r="T13" s="25"/>
      <c r="U13" s="25"/>
      <c r="V13" s="25"/>
      <c r="W13" s="25"/>
      <c r="X13" s="25"/>
      <c r="Y13" s="25"/>
      <c r="Z13" s="25"/>
    </row>
    <row r="14" spans="1:26" s="28" customFormat="1" ht="15" customHeight="1" x14ac:dyDescent="0.2">
      <c r="A14" s="25"/>
      <c r="B14" s="25"/>
      <c r="C14" s="497" t="s">
        <v>218</v>
      </c>
      <c r="D14" s="498"/>
      <c r="E14" s="499"/>
      <c r="F14" s="26"/>
      <c r="G14" s="227"/>
      <c r="H14" s="224"/>
      <c r="I14" s="233"/>
      <c r="J14" s="233"/>
      <c r="K14" s="186"/>
      <c r="L14" s="104"/>
      <c r="M14" s="104"/>
      <c r="N14" s="104"/>
      <c r="O14" s="186"/>
      <c r="P14" s="104"/>
      <c r="Q14" s="104"/>
      <c r="R14" s="104"/>
      <c r="S14" s="104"/>
      <c r="T14" s="25"/>
      <c r="U14" s="25"/>
      <c r="V14" s="25"/>
      <c r="W14" s="25"/>
      <c r="X14" s="25"/>
      <c r="Y14" s="25"/>
      <c r="Z14" s="25"/>
    </row>
    <row r="15" spans="1:26" s="28" customFormat="1" ht="15" customHeight="1" x14ac:dyDescent="0.2">
      <c r="A15" s="25"/>
      <c r="B15" s="25"/>
      <c r="C15" s="42"/>
      <c r="D15" s="43"/>
      <c r="E15" s="221"/>
      <c r="F15" s="26"/>
      <c r="G15" s="227"/>
      <c r="H15" s="233" t="s">
        <v>30</v>
      </c>
      <c r="I15" s="315" t="e">
        <f>AVERAGE('M13 - Input'!Q13:Q62)</f>
        <v>#DIV/0!</v>
      </c>
      <c r="J15" s="412">
        <f>COUNTA('M13 - Input'!C13:C62)-COUNTIF('M13 - Input'!$C$13:$C$62,"")</f>
        <v>0</v>
      </c>
      <c r="K15" s="186"/>
      <c r="L15" s="104"/>
      <c r="M15" s="104"/>
      <c r="N15" s="104"/>
      <c r="O15" s="186"/>
      <c r="P15" s="104"/>
      <c r="Q15" s="104"/>
      <c r="R15" s="104"/>
      <c r="S15" s="104"/>
      <c r="T15" s="25"/>
      <c r="U15" s="25"/>
      <c r="V15" s="25"/>
      <c r="W15" s="25"/>
      <c r="X15" s="25"/>
      <c r="Y15" s="25"/>
      <c r="Z15" s="25"/>
    </row>
    <row r="16" spans="1:26" s="28" customFormat="1" ht="15" customHeight="1" x14ac:dyDescent="0.2">
      <c r="A16" s="25"/>
      <c r="B16" s="25"/>
      <c r="C16" s="42"/>
      <c r="D16" s="43"/>
      <c r="E16" s="352"/>
      <c r="F16" s="26"/>
      <c r="G16" s="227"/>
      <c r="H16" s="186"/>
      <c r="I16" s="186"/>
      <c r="J16" s="186"/>
      <c r="K16" s="186"/>
      <c r="L16" s="104"/>
      <c r="M16" s="104"/>
      <c r="N16" s="104"/>
      <c r="O16" s="186"/>
      <c r="P16" s="104"/>
      <c r="Q16" s="104"/>
      <c r="R16" s="104"/>
      <c r="S16" s="104"/>
      <c r="T16" s="25"/>
      <c r="U16" s="25"/>
      <c r="V16" s="25"/>
      <c r="W16" s="25"/>
      <c r="X16" s="25"/>
      <c r="Y16" s="25"/>
      <c r="Z16" s="25"/>
    </row>
    <row r="17" spans="1:26" s="28" customFormat="1" ht="15" customHeight="1" x14ac:dyDescent="0.2">
      <c r="A17" s="25"/>
      <c r="B17" s="25"/>
      <c r="C17" s="42"/>
      <c r="D17" s="43"/>
      <c r="E17" s="363">
        <f>+J15</f>
        <v>0</v>
      </c>
      <c r="F17" s="26"/>
      <c r="G17" s="227"/>
      <c r="H17" s="233"/>
      <c r="I17" s="186"/>
      <c r="J17" s="186"/>
      <c r="K17" s="186"/>
      <c r="L17" s="104"/>
      <c r="M17" s="104"/>
      <c r="N17" s="104"/>
      <c r="O17" s="186"/>
      <c r="P17" s="104"/>
      <c r="Q17" s="104"/>
      <c r="R17" s="104"/>
      <c r="S17" s="104"/>
      <c r="T17" s="25"/>
      <c r="U17" s="25"/>
      <c r="V17" s="25"/>
      <c r="W17" s="25"/>
      <c r="X17" s="25"/>
      <c r="Y17" s="25"/>
      <c r="Z17" s="25"/>
    </row>
    <row r="18" spans="1:26" s="28" customFormat="1" ht="15" customHeight="1" x14ac:dyDescent="0.2">
      <c r="A18" s="25"/>
      <c r="B18" s="25"/>
      <c r="C18" s="42"/>
      <c r="D18" s="43"/>
      <c r="E18" s="361"/>
      <c r="F18" s="26"/>
      <c r="G18" s="227"/>
      <c r="H18" s="382" t="s">
        <v>93</v>
      </c>
      <c r="I18" s="413" t="str">
        <f>IF(SUMIF('M13 - Input'!$E$13:$E$62,"Success",'M13 - Input'!$Q$13:$Q$62)=0,"",SUMIF('M13 - Input'!$E$13:$E$62,"Success",'M13 - Input'!$Q$13:$Q$62)/COUNTIF('M13 - Input'!$E$13:$E$62,"Success"))</f>
        <v/>
      </c>
      <c r="J18" s="230">
        <f>COUNTIF('M13 - Input'!$E$13:$E$62,"Success")</f>
        <v>0</v>
      </c>
      <c r="K18" s="186"/>
      <c r="L18" s="104"/>
      <c r="M18" s="104"/>
      <c r="N18" s="104"/>
      <c r="O18" s="186"/>
      <c r="P18" s="104"/>
      <c r="Q18" s="104"/>
      <c r="R18" s="104"/>
      <c r="S18" s="104"/>
      <c r="T18" s="25"/>
      <c r="U18" s="25"/>
      <c r="V18" s="25"/>
      <c r="W18" s="25"/>
      <c r="X18" s="25"/>
      <c r="Y18" s="25"/>
      <c r="Z18" s="25"/>
    </row>
    <row r="19" spans="1:26" s="28" customFormat="1" ht="15" customHeight="1" x14ac:dyDescent="0.2">
      <c r="A19" s="25"/>
      <c r="B19" s="25"/>
      <c r="C19" s="42"/>
      <c r="D19" s="43"/>
      <c r="E19" s="352"/>
      <c r="F19" s="26"/>
      <c r="G19" s="227"/>
      <c r="H19" s="382" t="s">
        <v>94</v>
      </c>
      <c r="I19" s="413" t="str">
        <f>IF(SUMIF('M13 - Input'!$E$13:$E$62,"Withdrew While in Compliance",'M13 - Input'!$Q$13:$Q$62)=0,"",SUMIF('M13 - Input'!$E$13:$E$62,"Withdrew While in Compliance",'M13 - Input'!$Q$13:$Q$62)/COUNTIF('M13 - Input'!$E$13:$E$62,"Withdrew While in Compliance"))</f>
        <v/>
      </c>
      <c r="J19" s="230">
        <f>COUNTIF('M13 - Input'!$E$13:$E$62,"Withdrew While In Compliance")</f>
        <v>0</v>
      </c>
      <c r="K19" s="186"/>
      <c r="L19" s="104"/>
      <c r="M19" s="104"/>
      <c r="N19" s="104"/>
      <c r="O19" s="186"/>
      <c r="P19" s="104"/>
      <c r="Q19" s="104"/>
      <c r="R19" s="104"/>
      <c r="S19" s="104"/>
      <c r="T19" s="25"/>
      <c r="U19" s="25"/>
      <c r="V19" s="25"/>
      <c r="W19" s="25"/>
      <c r="X19" s="25"/>
      <c r="Y19" s="25"/>
      <c r="Z19" s="25"/>
    </row>
    <row r="20" spans="1:26" s="28" customFormat="1" ht="15" customHeight="1" x14ac:dyDescent="0.2">
      <c r="A20" s="25"/>
      <c r="B20" s="25"/>
      <c r="C20" s="45"/>
      <c r="D20" s="46"/>
      <c r="E20" s="352"/>
      <c r="F20" s="26"/>
      <c r="G20" s="227"/>
      <c r="H20" s="382" t="s">
        <v>8</v>
      </c>
      <c r="I20" s="413" t="str">
        <f>IF(SUMIF('M13 - Input'!$E$13:$E$62,"Discharged",'M13 - Input'!$Q$13:$Q$62)=0,"",SUMIF('M13 - Input'!$E$13:$E$62,"Discharged",'M13 - Input'!$Q$13:$Q$62)/COUNTIF('M13 - Input'!$E$13:$E$62,"Discharged"))</f>
        <v/>
      </c>
      <c r="J20" s="230">
        <f>COUNTIF('M13 - Input'!$E$13:$E$62,"Discharged")</f>
        <v>0</v>
      </c>
      <c r="K20" s="186"/>
      <c r="L20" s="104"/>
      <c r="M20" s="104"/>
      <c r="N20" s="104"/>
      <c r="O20" s="186"/>
      <c r="P20" s="104"/>
      <c r="Q20" s="104"/>
      <c r="R20" s="104"/>
      <c r="S20" s="104"/>
      <c r="T20" s="25"/>
      <c r="U20" s="25"/>
      <c r="V20" s="25"/>
      <c r="W20" s="25"/>
      <c r="X20" s="25"/>
      <c r="Y20" s="25"/>
      <c r="Z20" s="25"/>
    </row>
    <row r="21" spans="1:26" s="28" customFormat="1" ht="15" customHeight="1" x14ac:dyDescent="0.2">
      <c r="A21" s="25"/>
      <c r="B21" s="25"/>
      <c r="C21" s="45"/>
      <c r="D21" s="46"/>
      <c r="E21" s="361">
        <f>+J18</f>
        <v>0</v>
      </c>
      <c r="F21" s="26"/>
      <c r="G21" s="227"/>
      <c r="H21" s="258" t="s">
        <v>95</v>
      </c>
      <c r="I21" s="413" t="str">
        <f>IF(SUMIF('M13 - Input'!$E$13:$E$62,"Transferred to Another Treatment",'M13 - Input'!$Q$13:$Q$62)=0,"",SUMIF('M13 - Input'!$E$13:$E$62,"Transferred to Another Treatment",'M13 - Input'!$Q$13:$Q$62)/COUNTIF('M13 - Input'!$E$13:$E$62,"Transferred to Another Treatment"))</f>
        <v/>
      </c>
      <c r="J21" s="230">
        <f>COUNTIF('M13 - Input'!$E$13:$E$62,"Transferred to Another Treatment")</f>
        <v>0</v>
      </c>
      <c r="K21" s="186"/>
      <c r="L21" s="104"/>
      <c r="M21" s="104"/>
      <c r="N21" s="104"/>
      <c r="O21" s="186"/>
      <c r="P21" s="104"/>
      <c r="Q21" s="104"/>
      <c r="R21" s="104"/>
      <c r="S21" s="104"/>
      <c r="T21" s="25"/>
      <c r="U21" s="25"/>
      <c r="V21" s="25"/>
      <c r="W21" s="25"/>
      <c r="X21" s="25"/>
      <c r="Y21" s="25"/>
      <c r="Z21" s="25"/>
    </row>
    <row r="22" spans="1:26" s="28" customFormat="1" ht="15" customHeight="1" x14ac:dyDescent="0.2">
      <c r="A22" s="25"/>
      <c r="B22" s="25"/>
      <c r="C22" s="45"/>
      <c r="D22" s="46"/>
      <c r="E22" s="352"/>
      <c r="F22" s="26"/>
      <c r="G22" s="227"/>
      <c r="H22" s="258" t="s">
        <v>185</v>
      </c>
      <c r="I22" s="413" t="str">
        <f>IF(SUMIF('M13 - Input'!$E$13:$E$62,"Failed to Complete/Terminated",'M13 - Input'!$Q$13:$Q$62)=0,"",SUMIF('M13 - Input'!$E$13:$E$62,"Failed to Complete/Terminated",'M13 - Input'!$Q$13:$Q$62)/COUNTIF('M13 - Input'!$E$13:$E$62,"Failed to Complete/Terminated"))</f>
        <v/>
      </c>
      <c r="J22" s="230">
        <f>COUNTIF('M13 - Input'!$E$13:$E$62,"Failed to Complete/Terminated")</f>
        <v>0</v>
      </c>
      <c r="K22" s="186"/>
      <c r="L22" s="104"/>
      <c r="M22" s="104"/>
      <c r="N22" s="104"/>
      <c r="O22" s="186"/>
      <c r="P22" s="104"/>
      <c r="Q22" s="104"/>
      <c r="R22" s="104"/>
      <c r="S22" s="104"/>
      <c r="T22" s="25"/>
      <c r="U22" s="25"/>
      <c r="V22" s="25"/>
      <c r="W22" s="25"/>
      <c r="X22" s="25"/>
      <c r="Y22" s="25"/>
      <c r="Z22" s="25"/>
    </row>
    <row r="23" spans="1:26" s="28" customFormat="1" ht="15" customHeight="1" x14ac:dyDescent="0.2">
      <c r="A23" s="25"/>
      <c r="B23" s="25"/>
      <c r="C23" s="45"/>
      <c r="D23" s="46"/>
      <c r="E23" s="362">
        <f>+J19</f>
        <v>0</v>
      </c>
      <c r="F23" s="26"/>
      <c r="G23" s="227"/>
      <c r="H23" s="186"/>
      <c r="I23" s="186"/>
      <c r="J23" s="186"/>
      <c r="K23" s="186"/>
      <c r="L23" s="104"/>
      <c r="M23" s="104"/>
      <c r="N23" s="104"/>
      <c r="O23" s="186"/>
      <c r="P23" s="104"/>
      <c r="Q23" s="104"/>
      <c r="R23" s="104"/>
      <c r="S23" s="104"/>
      <c r="T23" s="25"/>
      <c r="U23" s="25"/>
      <c r="V23" s="25"/>
      <c r="W23" s="25"/>
      <c r="X23" s="25"/>
      <c r="Y23" s="25"/>
      <c r="Z23" s="25"/>
    </row>
    <row r="24" spans="1:26" s="28" customFormat="1" ht="15" customHeight="1" x14ac:dyDescent="0.2">
      <c r="A24" s="25"/>
      <c r="B24" s="25"/>
      <c r="C24" s="45"/>
      <c r="D24" s="46"/>
      <c r="E24" s="361">
        <f>+J20</f>
        <v>0</v>
      </c>
      <c r="F24" s="26"/>
      <c r="G24" s="227"/>
      <c r="H24" s="233"/>
      <c r="I24" s="186"/>
      <c r="J24" s="186"/>
      <c r="K24" s="186"/>
      <c r="L24" s="104"/>
      <c r="M24" s="104"/>
      <c r="N24" s="104"/>
      <c r="O24" s="186"/>
      <c r="P24" s="104"/>
      <c r="Q24" s="104"/>
      <c r="R24" s="104"/>
      <c r="S24" s="104"/>
      <c r="T24" s="25"/>
      <c r="U24" s="25"/>
      <c r="V24" s="25"/>
      <c r="W24" s="25"/>
      <c r="X24" s="25"/>
      <c r="Y24" s="25"/>
      <c r="Z24" s="25"/>
    </row>
    <row r="25" spans="1:26" s="28" customFormat="1" ht="15" customHeight="1" x14ac:dyDescent="0.2">
      <c r="A25" s="25"/>
      <c r="B25" s="25"/>
      <c r="C25" s="45"/>
      <c r="D25" s="46"/>
      <c r="E25" s="352"/>
      <c r="F25" s="26"/>
      <c r="G25" s="227"/>
      <c r="H25" s="414" t="s">
        <v>195</v>
      </c>
      <c r="I25" s="415" t="e">
        <f>COUNTIF('M13 - Input'!G13:G62,"Yes")/'M13 - Graphics'!$J$15</f>
        <v>#DIV/0!</v>
      </c>
      <c r="J25" s="416">
        <f>COUNTIF('M13 - Input'!G13:G62,"Yes")</f>
        <v>0</v>
      </c>
      <c r="K25" s="186"/>
      <c r="L25" s="104"/>
      <c r="M25" s="104"/>
      <c r="N25" s="104"/>
      <c r="O25" s="186"/>
      <c r="P25" s="104"/>
      <c r="Q25" s="104"/>
      <c r="R25" s="104"/>
      <c r="S25" s="104"/>
      <c r="T25" s="25"/>
      <c r="U25" s="25"/>
      <c r="V25" s="25"/>
      <c r="W25" s="25"/>
      <c r="X25" s="25"/>
      <c r="Y25" s="25"/>
      <c r="Z25" s="25"/>
    </row>
    <row r="26" spans="1:26" s="28" customFormat="1" ht="15" customHeight="1" x14ac:dyDescent="0.2">
      <c r="A26" s="25"/>
      <c r="B26" s="25"/>
      <c r="C26" s="45"/>
      <c r="D26" s="46"/>
      <c r="E26" s="362">
        <f>+J21</f>
        <v>0</v>
      </c>
      <c r="F26" s="26"/>
      <c r="G26" s="227"/>
      <c r="H26" s="414" t="s">
        <v>196</v>
      </c>
      <c r="I26" s="415" t="e">
        <f>COUNTIF('M13 - Input'!I13:I62,"Yes")/'M13 - Graphics'!$J$15</f>
        <v>#DIV/0!</v>
      </c>
      <c r="J26" s="416">
        <f>COUNTIF('M13 - Input'!I13:I62,"Yes")</f>
        <v>0</v>
      </c>
      <c r="K26" s="186"/>
      <c r="L26" s="104"/>
      <c r="M26" s="104"/>
      <c r="N26" s="104"/>
      <c r="O26" s="186"/>
      <c r="P26" s="104"/>
      <c r="Q26" s="104"/>
      <c r="R26" s="104"/>
      <c r="S26" s="104"/>
      <c r="T26" s="25"/>
      <c r="U26" s="25"/>
      <c r="V26" s="25"/>
      <c r="W26" s="25"/>
      <c r="X26" s="25"/>
      <c r="Y26" s="25"/>
      <c r="Z26" s="25"/>
    </row>
    <row r="27" spans="1:26" s="28" customFormat="1" ht="15" customHeight="1" x14ac:dyDescent="0.2">
      <c r="A27" s="25"/>
      <c r="B27" s="25"/>
      <c r="C27" s="45"/>
      <c r="D27" s="46"/>
      <c r="E27" s="361">
        <f>+J22</f>
        <v>0</v>
      </c>
      <c r="F27" s="26"/>
      <c r="G27" s="227"/>
      <c r="H27" s="414" t="s">
        <v>197</v>
      </c>
      <c r="I27" s="415" t="e">
        <f>COUNTIF('M13 - Input'!K13:K62,"Yes")/'M13 - Graphics'!$J$15</f>
        <v>#DIV/0!</v>
      </c>
      <c r="J27" s="416">
        <f>COUNTIF('M13 - Input'!K13:K62,"Yes")</f>
        <v>0</v>
      </c>
      <c r="K27" s="186"/>
      <c r="L27" s="104"/>
      <c r="M27" s="104"/>
      <c r="N27" s="104"/>
      <c r="O27" s="186"/>
      <c r="P27" s="104"/>
      <c r="Q27" s="104"/>
      <c r="R27" s="104"/>
      <c r="S27" s="104"/>
      <c r="T27" s="25"/>
      <c r="U27" s="25"/>
      <c r="V27" s="25"/>
      <c r="W27" s="25"/>
      <c r="X27" s="25"/>
      <c r="Y27" s="25"/>
      <c r="Z27" s="25"/>
    </row>
    <row r="28" spans="1:26" s="28" customFormat="1" ht="15" customHeight="1" x14ac:dyDescent="0.2">
      <c r="A28" s="25"/>
      <c r="B28" s="25"/>
      <c r="C28" s="45"/>
      <c r="D28" s="46"/>
      <c r="E28" s="352"/>
      <c r="F28" s="26"/>
      <c r="G28" s="227"/>
      <c r="H28" s="414" t="s">
        <v>198</v>
      </c>
      <c r="I28" s="415" t="e">
        <f>COUNTIF('M13 - Input'!M13:M62,"Yes")/'M13 - Graphics'!$J$15</f>
        <v>#DIV/0!</v>
      </c>
      <c r="J28" s="416">
        <f>COUNTIF('M13 - Input'!M13:M62,"Yes")</f>
        <v>0</v>
      </c>
      <c r="K28" s="186"/>
      <c r="L28" s="104"/>
      <c r="M28" s="104"/>
      <c r="N28" s="104"/>
      <c r="O28" s="186"/>
      <c r="P28" s="104"/>
      <c r="Q28" s="104"/>
      <c r="R28" s="104"/>
      <c r="S28" s="104"/>
      <c r="T28" s="25"/>
      <c r="U28" s="25"/>
      <c r="V28" s="25"/>
      <c r="W28" s="25"/>
      <c r="X28" s="25"/>
      <c r="Y28" s="25"/>
      <c r="Z28" s="25"/>
    </row>
    <row r="29" spans="1:26" s="28" customFormat="1" ht="15" customHeight="1" x14ac:dyDescent="0.2">
      <c r="A29" s="25"/>
      <c r="B29" s="25"/>
      <c r="C29" s="45"/>
      <c r="D29" s="46"/>
      <c r="E29" s="352"/>
      <c r="F29" s="26"/>
      <c r="G29" s="227"/>
      <c r="H29" s="414" t="s">
        <v>199</v>
      </c>
      <c r="I29" s="415" t="e">
        <f>COUNTIF('M13 - Input'!O13:O62,"Yes")/'M13 - Graphics'!$J$15</f>
        <v>#DIV/0!</v>
      </c>
      <c r="J29" s="416">
        <f>COUNTIF('M13 - Input'!O13:O62,"Yes")</f>
        <v>0</v>
      </c>
      <c r="K29" s="228"/>
      <c r="L29" s="104"/>
      <c r="M29" s="342"/>
      <c r="N29" s="104"/>
      <c r="O29" s="137"/>
      <c r="P29" s="25"/>
      <c r="Q29" s="104"/>
      <c r="R29" s="104"/>
      <c r="S29" s="104"/>
      <c r="T29" s="25"/>
      <c r="U29" s="25"/>
      <c r="V29" s="25"/>
      <c r="W29" s="25"/>
      <c r="X29" s="25"/>
      <c r="Y29" s="25"/>
      <c r="Z29" s="25"/>
    </row>
    <row r="30" spans="1:26" s="28" customFormat="1" ht="15" customHeight="1" x14ac:dyDescent="0.2">
      <c r="A30" s="25"/>
      <c r="B30" s="25"/>
      <c r="C30" s="45"/>
      <c r="D30" s="46"/>
      <c r="E30" s="352"/>
      <c r="F30" s="26"/>
      <c r="G30" s="227"/>
      <c r="H30" s="233"/>
      <c r="I30" s="233"/>
      <c r="J30" s="186"/>
      <c r="K30" s="233"/>
      <c r="L30" s="287"/>
      <c r="M30" s="104"/>
      <c r="N30" s="104"/>
      <c r="O30" s="186"/>
      <c r="P30" s="104"/>
      <c r="Q30" s="104"/>
      <c r="R30" s="104"/>
      <c r="S30" s="104"/>
      <c r="T30" s="25"/>
      <c r="U30" s="25"/>
      <c r="V30" s="25"/>
      <c r="W30" s="25"/>
      <c r="X30" s="25"/>
      <c r="Y30" s="25"/>
      <c r="Z30" s="25"/>
    </row>
    <row r="31" spans="1:26" s="28" customFormat="1" ht="15" customHeight="1" x14ac:dyDescent="0.2">
      <c r="A31" s="25"/>
      <c r="B31" s="25"/>
      <c r="C31" s="45"/>
      <c r="D31" s="46"/>
      <c r="E31" s="361">
        <f>+J25</f>
        <v>0</v>
      </c>
      <c r="F31" s="26"/>
      <c r="G31" s="227"/>
      <c r="H31" s="186"/>
      <c r="I31" s="186"/>
      <c r="J31" s="186"/>
      <c r="K31" s="186"/>
      <c r="L31" s="104"/>
      <c r="M31" s="104"/>
      <c r="N31" s="104"/>
      <c r="O31" s="186"/>
      <c r="P31" s="104"/>
      <c r="Q31" s="104"/>
      <c r="R31" s="104"/>
      <c r="S31" s="104"/>
      <c r="T31" s="25"/>
      <c r="U31" s="25"/>
      <c r="V31" s="25"/>
      <c r="W31" s="25"/>
      <c r="X31" s="25"/>
      <c r="Y31" s="25"/>
      <c r="Z31" s="25"/>
    </row>
    <row r="32" spans="1:26" s="28" customFormat="1" ht="15" customHeight="1" x14ac:dyDescent="0.2">
      <c r="A32" s="25"/>
      <c r="B32" s="25"/>
      <c r="C32" s="45"/>
      <c r="D32" s="46"/>
      <c r="E32" s="365"/>
      <c r="F32" s="26"/>
      <c r="G32" s="227"/>
      <c r="H32" s="186"/>
      <c r="I32" s="186"/>
      <c r="J32" s="186"/>
      <c r="K32" s="186"/>
      <c r="L32" s="104"/>
      <c r="M32" s="104"/>
      <c r="N32" s="104"/>
      <c r="O32" s="186"/>
      <c r="P32" s="104"/>
      <c r="Q32" s="104"/>
      <c r="R32" s="104"/>
      <c r="S32" s="104"/>
      <c r="T32" s="25"/>
      <c r="U32" s="25"/>
      <c r="V32" s="25"/>
      <c r="W32" s="25"/>
      <c r="X32" s="25"/>
      <c r="Y32" s="25"/>
      <c r="Z32" s="25"/>
    </row>
    <row r="33" spans="1:26" s="28" customFormat="1" ht="15" customHeight="1" x14ac:dyDescent="0.2">
      <c r="A33" s="25"/>
      <c r="B33" s="25"/>
      <c r="C33" s="45"/>
      <c r="D33" s="46"/>
      <c r="E33" s="362">
        <f>+J26</f>
        <v>0</v>
      </c>
      <c r="F33" s="26"/>
      <c r="G33" s="227"/>
      <c r="H33" s="186"/>
      <c r="I33" s="186"/>
      <c r="J33" s="186"/>
      <c r="K33" s="186"/>
      <c r="L33" s="104"/>
      <c r="M33" s="104"/>
      <c r="N33" s="104"/>
      <c r="O33" s="186"/>
      <c r="P33" s="104"/>
      <c r="Q33" s="104"/>
      <c r="R33" s="104"/>
      <c r="S33" s="104"/>
      <c r="T33" s="25"/>
      <c r="U33" s="25"/>
      <c r="V33" s="25"/>
      <c r="W33" s="25"/>
      <c r="X33" s="25"/>
      <c r="Y33" s="25"/>
      <c r="Z33" s="25"/>
    </row>
    <row r="34" spans="1:26" s="28" customFormat="1" ht="15" customHeight="1" x14ac:dyDescent="0.2">
      <c r="A34" s="25"/>
      <c r="B34" s="25"/>
      <c r="C34" s="45"/>
      <c r="D34" s="46"/>
      <c r="E34" s="361">
        <f>+J27</f>
        <v>0</v>
      </c>
      <c r="F34" s="26"/>
      <c r="G34" s="227"/>
      <c r="H34" s="186"/>
      <c r="I34" s="186"/>
      <c r="J34" s="186"/>
      <c r="K34" s="186"/>
      <c r="L34" s="104"/>
      <c r="M34" s="104"/>
      <c r="N34" s="104"/>
      <c r="O34" s="186"/>
      <c r="P34" s="104"/>
      <c r="Q34" s="104"/>
      <c r="R34" s="104"/>
      <c r="S34" s="104"/>
      <c r="T34" s="25"/>
      <c r="U34" s="25"/>
      <c r="V34" s="25"/>
      <c r="W34" s="25"/>
      <c r="X34" s="25"/>
      <c r="Y34" s="25"/>
      <c r="Z34" s="25"/>
    </row>
    <row r="35" spans="1:26" s="28" customFormat="1" ht="15" customHeight="1" x14ac:dyDescent="0.2">
      <c r="A35" s="25"/>
      <c r="B35" s="25"/>
      <c r="C35" s="45"/>
      <c r="D35" s="46"/>
      <c r="E35" s="365"/>
      <c r="F35" s="26"/>
      <c r="G35" s="227"/>
      <c r="H35" s="186"/>
      <c r="I35" s="186"/>
      <c r="J35" s="186"/>
      <c r="K35" s="186"/>
      <c r="L35" s="104"/>
      <c r="M35" s="104"/>
      <c r="N35" s="104"/>
      <c r="O35" s="186"/>
      <c r="P35" s="104"/>
      <c r="Q35" s="104"/>
      <c r="R35" s="104"/>
      <c r="S35" s="104"/>
      <c r="T35" s="25"/>
      <c r="U35" s="25"/>
      <c r="V35" s="25"/>
      <c r="W35" s="25"/>
      <c r="X35" s="25"/>
      <c r="Y35" s="25"/>
      <c r="Z35" s="25"/>
    </row>
    <row r="36" spans="1:26" s="28" customFormat="1" ht="15" customHeight="1" x14ac:dyDescent="0.2">
      <c r="A36" s="25"/>
      <c r="B36" s="25"/>
      <c r="C36" s="45"/>
      <c r="D36" s="46"/>
      <c r="E36" s="362">
        <f>+J28</f>
        <v>0</v>
      </c>
      <c r="F36" s="26"/>
      <c r="G36" s="227"/>
      <c r="H36" s="186"/>
      <c r="I36" s="186"/>
      <c r="J36" s="186"/>
      <c r="K36" s="186"/>
      <c r="L36" s="104"/>
      <c r="M36" s="104"/>
      <c r="N36" s="104"/>
      <c r="O36" s="186"/>
      <c r="P36" s="104"/>
      <c r="Q36" s="104"/>
      <c r="R36" s="104"/>
      <c r="S36" s="104"/>
      <c r="T36" s="25"/>
      <c r="U36" s="25"/>
      <c r="V36" s="25"/>
      <c r="W36" s="25"/>
      <c r="X36" s="25"/>
      <c r="Y36" s="25"/>
      <c r="Z36" s="25"/>
    </row>
    <row r="37" spans="1:26" s="28" customFormat="1" ht="15" customHeight="1" x14ac:dyDescent="0.2">
      <c r="A37" s="25"/>
      <c r="B37" s="25"/>
      <c r="C37" s="45"/>
      <c r="D37" s="46"/>
      <c r="E37" s="361">
        <f>+J29</f>
        <v>0</v>
      </c>
      <c r="F37" s="26"/>
      <c r="G37" s="227"/>
      <c r="H37" s="186"/>
      <c r="I37" s="186"/>
      <c r="J37" s="186"/>
      <c r="K37" s="186"/>
      <c r="L37" s="104"/>
      <c r="M37" s="104"/>
      <c r="N37" s="104"/>
      <c r="O37" s="186"/>
      <c r="P37" s="104"/>
      <c r="Q37" s="104"/>
      <c r="R37" s="104"/>
      <c r="S37" s="104"/>
      <c r="T37" s="25"/>
      <c r="U37" s="25"/>
      <c r="V37" s="25"/>
      <c r="W37" s="25"/>
      <c r="X37" s="25"/>
      <c r="Y37" s="25"/>
      <c r="Z37" s="25"/>
    </row>
    <row r="38" spans="1:26" s="28" customFormat="1" ht="15" customHeight="1" x14ac:dyDescent="0.2">
      <c r="A38" s="25"/>
      <c r="B38" s="25"/>
      <c r="C38" s="45"/>
      <c r="D38" s="46"/>
      <c r="E38" s="364"/>
      <c r="F38" s="26"/>
      <c r="G38" s="227"/>
      <c r="H38" s="186"/>
      <c r="I38" s="186"/>
      <c r="J38" s="186"/>
      <c r="K38" s="186"/>
      <c r="L38" s="104"/>
      <c r="M38" s="104"/>
      <c r="N38" s="104"/>
      <c r="O38" s="186"/>
      <c r="P38" s="104"/>
      <c r="Q38" s="104"/>
      <c r="R38" s="104"/>
      <c r="S38" s="104"/>
      <c r="T38" s="25"/>
      <c r="U38" s="25"/>
      <c r="V38" s="25"/>
      <c r="W38" s="25"/>
      <c r="X38" s="25"/>
      <c r="Y38" s="25"/>
      <c r="Z38" s="25"/>
    </row>
    <row r="39" spans="1:26" s="28" customFormat="1" ht="15" customHeight="1" x14ac:dyDescent="0.2">
      <c r="A39" s="25"/>
      <c r="B39" s="25"/>
      <c r="C39" s="45"/>
      <c r="D39" s="46"/>
      <c r="E39" s="41"/>
      <c r="F39" s="26"/>
      <c r="G39" s="227"/>
      <c r="H39" s="186"/>
      <c r="I39" s="186"/>
      <c r="J39" s="186"/>
      <c r="K39" s="186"/>
      <c r="L39" s="104"/>
      <c r="M39" s="104"/>
      <c r="N39" s="104"/>
      <c r="O39" s="186"/>
      <c r="P39" s="104"/>
      <c r="Q39" s="104"/>
      <c r="R39" s="104"/>
      <c r="S39" s="104"/>
      <c r="T39" s="25"/>
      <c r="U39" s="25"/>
      <c r="V39" s="25"/>
      <c r="W39" s="25"/>
      <c r="X39" s="25"/>
      <c r="Y39" s="25"/>
      <c r="Z39" s="25"/>
    </row>
    <row r="40" spans="1:26" s="28" customFormat="1" ht="15" customHeight="1" thickBot="1" x14ac:dyDescent="0.25">
      <c r="A40" s="25"/>
      <c r="B40" s="25"/>
      <c r="C40" s="109"/>
      <c r="D40" s="320" t="s">
        <v>192</v>
      </c>
      <c r="E40" s="91"/>
      <c r="F40" s="26"/>
      <c r="G40" s="227"/>
      <c r="H40" s="186"/>
      <c r="I40" s="186"/>
      <c r="J40" s="186"/>
      <c r="K40" s="186"/>
      <c r="L40" s="104"/>
      <c r="M40" s="104"/>
      <c r="N40" s="104"/>
      <c r="O40" s="186"/>
      <c r="P40" s="25"/>
      <c r="Q40" s="25"/>
      <c r="R40" s="25"/>
      <c r="S40" s="25"/>
      <c r="T40" s="25"/>
      <c r="U40" s="25"/>
      <c r="V40" s="25"/>
      <c r="W40" s="25"/>
      <c r="X40" s="25"/>
      <c r="Y40" s="25"/>
      <c r="Z40" s="25"/>
    </row>
    <row r="41" spans="1:26" s="28" customFormat="1" ht="15" customHeight="1" x14ac:dyDescent="0.2">
      <c r="A41" s="25"/>
      <c r="B41" s="25"/>
      <c r="C41" s="51"/>
      <c r="D41" s="51"/>
      <c r="E41" s="51"/>
      <c r="F41" s="26"/>
      <c r="G41" s="227"/>
      <c r="H41" s="186"/>
      <c r="I41" s="186"/>
      <c r="J41" s="186"/>
      <c r="K41" s="186"/>
      <c r="L41" s="104"/>
      <c r="M41" s="104"/>
      <c r="N41" s="104"/>
      <c r="O41" s="186"/>
      <c r="P41" s="25"/>
      <c r="Q41" s="25"/>
      <c r="R41" s="25"/>
      <c r="S41" s="25"/>
      <c r="T41" s="25"/>
      <c r="U41" s="25"/>
      <c r="V41" s="25"/>
      <c r="W41" s="25"/>
      <c r="X41" s="25"/>
      <c r="Y41" s="25"/>
      <c r="Z41" s="25"/>
    </row>
    <row r="42" spans="1:26" x14ac:dyDescent="0.2">
      <c r="B42" s="50"/>
      <c r="L42" s="104"/>
    </row>
    <row r="43" spans="1:26" x14ac:dyDescent="0.2">
      <c r="L43" s="104"/>
    </row>
    <row r="44" spans="1:26" x14ac:dyDescent="0.2">
      <c r="L44" s="104"/>
    </row>
    <row r="45" spans="1:26" x14ac:dyDescent="0.2">
      <c r="L45" s="104"/>
    </row>
    <row r="46" spans="1:26" x14ac:dyDescent="0.2">
      <c r="L46" s="104"/>
    </row>
    <row r="47" spans="1:26" x14ac:dyDescent="0.2">
      <c r="L47" s="104"/>
    </row>
    <row r="48" spans="1:26" x14ac:dyDescent="0.2">
      <c r="L48" s="104"/>
    </row>
  </sheetData>
  <sheetProtection password="CAB7" sheet="1" objects="1" scenarios="1" selectLockedCells="1"/>
  <mergeCells count="4">
    <mergeCell ref="C2:E2"/>
    <mergeCell ref="C14:E14"/>
    <mergeCell ref="D4:E4"/>
    <mergeCell ref="D7:E7"/>
  </mergeCells>
  <pageMargins left="0.25" right="0.25" top="0.25" bottom="0.5" header="0.25" footer="0.25"/>
  <pageSetup scale="96" orientation="portrait" horizontalDpi="300" verticalDpi="3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62"/>
  <sheetViews>
    <sheetView showGridLines="0" zoomScale="90" zoomScaleNormal="90" workbookViewId="0">
      <selection activeCell="H17" sqref="H17"/>
    </sheetView>
  </sheetViews>
  <sheetFormatPr defaultRowHeight="11.25" x14ac:dyDescent="0.2"/>
  <cols>
    <col min="1" max="1" width="1.33203125" style="51" customWidth="1"/>
    <col min="2" max="2" width="27.33203125" style="51" customWidth="1"/>
    <col min="3" max="3" width="1.6640625" style="51" customWidth="1"/>
    <col min="4" max="4" width="23.6640625" style="51" customWidth="1"/>
    <col min="5" max="5" width="1.33203125" style="51" customWidth="1"/>
    <col min="6" max="6" width="35.6640625" style="51" customWidth="1"/>
    <col min="7" max="7" width="1.5" style="51" customWidth="1"/>
    <col min="8" max="8" width="18.5" style="51" customWidth="1"/>
    <col min="9" max="9" width="1.33203125" style="51" customWidth="1"/>
    <col min="10" max="10" width="17.1640625" style="51" customWidth="1"/>
    <col min="11" max="11" width="1.6640625" style="186" customWidth="1"/>
    <col min="12" max="13" width="0.83203125" style="51" customWidth="1"/>
    <col min="14" max="26" width="9.33203125" style="186"/>
    <col min="27" max="45" width="9.33203125" style="111"/>
    <col min="46" max="16384" width="9.33203125" style="24"/>
  </cols>
  <sheetData>
    <row r="1" spans="1:45" ht="8.25" customHeight="1" x14ac:dyDescent="0.2"/>
    <row r="2" spans="1:45" ht="41.25" customHeight="1" x14ac:dyDescent="0.2">
      <c r="B2" s="197" t="s">
        <v>70</v>
      </c>
      <c r="C2" s="442" t="s">
        <v>186</v>
      </c>
      <c r="D2" s="443"/>
      <c r="E2" s="443"/>
      <c r="F2" s="443"/>
      <c r="G2" s="443"/>
      <c r="H2" s="443"/>
      <c r="I2" s="443"/>
      <c r="J2" s="443"/>
      <c r="K2" s="444"/>
      <c r="L2" s="444"/>
    </row>
    <row r="3" spans="1:45" s="28" customFormat="1" ht="8.25" customHeight="1" thickBot="1" x14ac:dyDescent="0.25">
      <c r="A3" s="25"/>
      <c r="B3" s="25"/>
      <c r="C3" s="25"/>
      <c r="D3" s="26"/>
      <c r="E3" s="26"/>
      <c r="F3" s="26"/>
      <c r="G3" s="26"/>
      <c r="H3" s="26"/>
      <c r="I3" s="26"/>
      <c r="J3" s="26"/>
      <c r="K3" s="186"/>
      <c r="L3" s="25"/>
      <c r="M3" s="26"/>
      <c r="N3" s="227"/>
      <c r="O3" s="227"/>
      <c r="P3" s="186"/>
      <c r="Q3" s="186"/>
      <c r="R3" s="186"/>
      <c r="S3" s="186"/>
      <c r="T3" s="186"/>
      <c r="U3" s="186"/>
      <c r="V3" s="186"/>
      <c r="W3" s="186"/>
      <c r="X3" s="186"/>
      <c r="Y3" s="186"/>
      <c r="Z3" s="186"/>
      <c r="AA3" s="111"/>
      <c r="AB3" s="111"/>
      <c r="AC3" s="111"/>
      <c r="AD3" s="111"/>
      <c r="AE3" s="111"/>
      <c r="AF3" s="111"/>
      <c r="AG3" s="111"/>
      <c r="AH3" s="111"/>
      <c r="AI3" s="111"/>
      <c r="AJ3" s="111"/>
      <c r="AK3" s="111"/>
      <c r="AL3" s="111"/>
      <c r="AM3" s="111"/>
      <c r="AN3" s="111"/>
      <c r="AO3" s="111"/>
      <c r="AP3" s="111"/>
      <c r="AQ3" s="111"/>
      <c r="AR3" s="111"/>
      <c r="AS3" s="111"/>
    </row>
    <row r="4" spans="1:45" s="28" customFormat="1" ht="105.75" customHeight="1" x14ac:dyDescent="0.2">
      <c r="A4" s="25"/>
      <c r="B4" s="25"/>
      <c r="C4" s="56"/>
      <c r="D4" s="435" t="s">
        <v>162</v>
      </c>
      <c r="E4" s="437"/>
      <c r="F4" s="437"/>
      <c r="G4" s="437"/>
      <c r="H4" s="437"/>
      <c r="I4" s="437"/>
      <c r="J4" s="437"/>
      <c r="K4" s="437"/>
      <c r="L4" s="58"/>
      <c r="M4" s="25"/>
      <c r="N4" s="186"/>
      <c r="O4" s="186"/>
      <c r="P4" s="186"/>
      <c r="Q4" s="186"/>
      <c r="R4" s="186"/>
      <c r="S4" s="186"/>
      <c r="T4" s="186"/>
      <c r="U4" s="186"/>
      <c r="V4" s="186"/>
      <c r="W4" s="186"/>
      <c r="X4" s="186"/>
      <c r="Y4" s="186"/>
      <c r="Z4" s="186"/>
      <c r="AA4" s="111"/>
      <c r="AB4" s="111"/>
      <c r="AC4" s="111"/>
      <c r="AD4" s="111"/>
      <c r="AE4" s="111"/>
      <c r="AF4" s="111"/>
      <c r="AG4" s="111"/>
      <c r="AH4" s="111"/>
      <c r="AI4" s="111"/>
      <c r="AJ4" s="111"/>
      <c r="AK4" s="111"/>
      <c r="AL4" s="111"/>
      <c r="AM4" s="111"/>
      <c r="AN4" s="111"/>
      <c r="AO4" s="111"/>
      <c r="AP4" s="111"/>
      <c r="AQ4" s="111"/>
      <c r="AR4" s="111"/>
      <c r="AS4" s="111"/>
    </row>
    <row r="5" spans="1:45" s="28" customFormat="1" ht="15" customHeight="1" thickBot="1" x14ac:dyDescent="0.25">
      <c r="A5" s="25"/>
      <c r="B5" s="25"/>
      <c r="C5" s="62"/>
      <c r="D5" s="63"/>
      <c r="E5" s="133"/>
      <c r="F5" s="133"/>
      <c r="G5" s="133"/>
      <c r="H5" s="133"/>
      <c r="I5" s="133"/>
      <c r="J5" s="133"/>
      <c r="K5" s="187"/>
      <c r="L5" s="151"/>
      <c r="M5" s="25"/>
      <c r="N5" s="186"/>
      <c r="O5" s="186"/>
      <c r="P5" s="186"/>
      <c r="Q5" s="186"/>
      <c r="R5" s="186"/>
      <c r="S5" s="186"/>
      <c r="T5" s="186"/>
      <c r="U5" s="186"/>
      <c r="V5" s="186"/>
      <c r="W5" s="186"/>
      <c r="X5" s="186"/>
      <c r="Y5" s="186"/>
      <c r="Z5" s="186"/>
      <c r="AA5" s="111"/>
      <c r="AB5" s="111"/>
      <c r="AC5" s="111"/>
      <c r="AD5" s="111"/>
      <c r="AE5" s="111"/>
      <c r="AF5" s="111"/>
      <c r="AG5" s="111"/>
      <c r="AH5" s="111"/>
      <c r="AI5" s="111"/>
      <c r="AJ5" s="111"/>
      <c r="AK5" s="111"/>
      <c r="AL5" s="111"/>
      <c r="AM5" s="111"/>
      <c r="AN5" s="111"/>
      <c r="AO5" s="111"/>
      <c r="AP5" s="111"/>
      <c r="AQ5" s="111"/>
      <c r="AR5" s="111"/>
      <c r="AS5" s="111"/>
    </row>
    <row r="6" spans="1:45" s="28" customFormat="1" ht="8.25" customHeight="1" thickBot="1" x14ac:dyDescent="0.25">
      <c r="A6" s="25"/>
      <c r="B6" s="25"/>
      <c r="C6" s="25"/>
      <c r="D6" s="26"/>
      <c r="E6" s="26"/>
      <c r="F6" s="26"/>
      <c r="G6" s="26"/>
      <c r="H6" s="26"/>
      <c r="I6" s="26"/>
      <c r="J6" s="26"/>
      <c r="K6" s="186"/>
      <c r="L6" s="25"/>
      <c r="M6" s="25"/>
      <c r="N6" s="186"/>
      <c r="O6" s="186"/>
      <c r="P6" s="186"/>
      <c r="Q6" s="186"/>
      <c r="R6" s="186"/>
      <c r="S6" s="186"/>
      <c r="T6" s="186"/>
      <c r="U6" s="186"/>
      <c r="V6" s="186"/>
      <c r="W6" s="186"/>
      <c r="X6" s="186"/>
      <c r="Y6" s="186"/>
      <c r="Z6" s="186"/>
      <c r="AA6" s="111"/>
      <c r="AB6" s="111"/>
      <c r="AC6" s="111"/>
      <c r="AD6" s="111"/>
      <c r="AE6" s="111"/>
      <c r="AF6" s="111"/>
      <c r="AG6" s="111"/>
      <c r="AH6" s="111"/>
      <c r="AI6" s="111"/>
      <c r="AJ6" s="111"/>
      <c r="AK6" s="111"/>
      <c r="AL6" s="111"/>
      <c r="AM6" s="111"/>
      <c r="AN6" s="111"/>
      <c r="AO6" s="111"/>
      <c r="AP6" s="111"/>
      <c r="AQ6" s="111"/>
      <c r="AR6" s="111"/>
      <c r="AS6" s="111"/>
    </row>
    <row r="7" spans="1:45" x14ac:dyDescent="0.2">
      <c r="B7" s="50"/>
      <c r="C7" s="105"/>
      <c r="D7" s="74"/>
      <c r="E7" s="74"/>
      <c r="F7" s="74"/>
      <c r="G7" s="74"/>
      <c r="H7" s="74"/>
      <c r="I7" s="74"/>
      <c r="J7" s="74"/>
      <c r="K7" s="188"/>
      <c r="L7" s="146"/>
      <c r="M7" s="48"/>
    </row>
    <row r="8" spans="1:45" ht="18" customHeight="1" x14ac:dyDescent="0.2">
      <c r="B8" s="50"/>
      <c r="C8" s="106"/>
      <c r="D8" s="433" t="s">
        <v>11</v>
      </c>
      <c r="E8" s="433"/>
      <c r="F8" s="433"/>
      <c r="G8" s="433"/>
      <c r="H8" s="433"/>
      <c r="I8" s="433"/>
      <c r="J8" s="433"/>
      <c r="K8" s="189"/>
      <c r="L8" s="93"/>
      <c r="M8" s="48"/>
    </row>
    <row r="9" spans="1:45" ht="12.75" customHeight="1" thickBot="1" x14ac:dyDescent="0.25">
      <c r="B9" s="50"/>
      <c r="C9" s="106"/>
      <c r="D9" s="261"/>
      <c r="E9" s="261"/>
      <c r="F9" s="261"/>
      <c r="G9" s="261"/>
      <c r="H9" s="500" t="s">
        <v>208</v>
      </c>
      <c r="I9" s="500"/>
      <c r="J9" s="500"/>
      <c r="K9" s="189"/>
      <c r="L9" s="93"/>
      <c r="M9" s="48"/>
    </row>
    <row r="10" spans="1:45" s="85" customFormat="1" ht="42" customHeight="1" thickBot="1" x14ac:dyDescent="0.25">
      <c r="A10" s="52"/>
      <c r="B10" s="50"/>
      <c r="C10" s="106"/>
      <c r="D10" s="79" t="s">
        <v>26</v>
      </c>
      <c r="E10" s="80"/>
      <c r="F10" s="147" t="s">
        <v>12</v>
      </c>
      <c r="G10" s="84"/>
      <c r="H10" s="81" t="s">
        <v>128</v>
      </c>
      <c r="I10" s="80"/>
      <c r="J10" s="81" t="s">
        <v>129</v>
      </c>
      <c r="K10" s="189"/>
      <c r="L10" s="93"/>
      <c r="M10" s="68"/>
      <c r="N10" s="233"/>
      <c r="O10" s="233"/>
      <c r="P10" s="233"/>
      <c r="Q10" s="233"/>
      <c r="R10" s="233"/>
      <c r="S10" s="233"/>
      <c r="T10" s="233"/>
      <c r="U10" s="233"/>
      <c r="V10" s="233"/>
      <c r="W10" s="233"/>
      <c r="X10" s="233"/>
      <c r="Y10" s="233"/>
      <c r="Z10" s="233"/>
      <c r="AA10" s="112"/>
      <c r="AB10" s="112"/>
      <c r="AC10" s="112"/>
      <c r="AD10" s="112"/>
      <c r="AE10" s="112"/>
      <c r="AF10" s="112"/>
      <c r="AG10" s="112"/>
      <c r="AH10" s="112"/>
      <c r="AI10" s="112"/>
      <c r="AJ10" s="112"/>
      <c r="AK10" s="112"/>
      <c r="AL10" s="112"/>
      <c r="AM10" s="112"/>
      <c r="AN10" s="112"/>
      <c r="AO10" s="112"/>
      <c r="AP10" s="112"/>
      <c r="AQ10" s="112"/>
      <c r="AR10" s="112"/>
      <c r="AS10" s="112"/>
    </row>
    <row r="11" spans="1:45" s="85" customFormat="1" ht="8.25" customHeight="1" thickBot="1" x14ac:dyDescent="0.25">
      <c r="A11" s="52"/>
      <c r="B11" s="50"/>
      <c r="C11" s="106"/>
      <c r="D11" s="86"/>
      <c r="E11" s="86"/>
      <c r="F11" s="86"/>
      <c r="G11" s="86"/>
      <c r="H11" s="86"/>
      <c r="I11" s="86"/>
      <c r="J11" s="86"/>
      <c r="K11" s="189"/>
      <c r="L11" s="93"/>
      <c r="M11" s="68"/>
      <c r="N11" s="233"/>
      <c r="O11" s="233"/>
      <c r="P11" s="233"/>
      <c r="Q11" s="233"/>
      <c r="R11" s="233"/>
      <c r="S11" s="233"/>
      <c r="T11" s="233"/>
      <c r="U11" s="233"/>
      <c r="V11" s="233"/>
      <c r="W11" s="233"/>
      <c r="X11" s="233"/>
      <c r="Y11" s="233"/>
      <c r="Z11" s="233"/>
      <c r="AA11" s="112"/>
      <c r="AB11" s="112"/>
      <c r="AC11" s="112"/>
      <c r="AD11" s="112"/>
      <c r="AE11" s="112"/>
      <c r="AF11" s="112"/>
      <c r="AG11" s="112"/>
      <c r="AH11" s="112"/>
      <c r="AI11" s="112"/>
      <c r="AJ11" s="112"/>
      <c r="AK11" s="112"/>
      <c r="AL11" s="112"/>
      <c r="AM11" s="112"/>
      <c r="AN11" s="112"/>
      <c r="AO11" s="112"/>
      <c r="AP11" s="112"/>
      <c r="AQ11" s="112"/>
      <c r="AR11" s="112"/>
      <c r="AS11" s="112"/>
    </row>
    <row r="12" spans="1:45" ht="18" customHeight="1" thickBot="1" x14ac:dyDescent="0.25">
      <c r="B12" s="50"/>
      <c r="C12" s="106"/>
      <c r="D12" s="126" t="str">
        <f>IF('Start Here-Common Inputs'!D24="","",'Start Here-Common Inputs'!D24)</f>
        <v/>
      </c>
      <c r="E12" s="43"/>
      <c r="F12" s="263" t="str">
        <f>IF('Start Here-Common Inputs'!F24="","",'Start Here-Common Inputs'!F24)</f>
        <v/>
      </c>
      <c r="G12" s="321">
        <f>IF(H12="Yes",1,0)</f>
        <v>0</v>
      </c>
      <c r="H12" s="88"/>
      <c r="I12" s="321">
        <f>IF(J12="Yes",1,0)</f>
        <v>0</v>
      </c>
      <c r="J12" s="88"/>
      <c r="K12" s="322">
        <f>IF((I12+G12)&gt;1,1,(I12+G12))</f>
        <v>0</v>
      </c>
      <c r="L12" s="93"/>
      <c r="M12" s="48"/>
    </row>
    <row r="13" spans="1:45" ht="18" customHeight="1" thickBot="1" x14ac:dyDescent="0.25">
      <c r="B13" s="50"/>
      <c r="C13" s="106"/>
      <c r="D13" s="126" t="str">
        <f>IF('Start Here-Common Inputs'!D25="","",'Start Here-Common Inputs'!D25)</f>
        <v/>
      </c>
      <c r="E13" s="43"/>
      <c r="F13" s="263" t="str">
        <f>IF('Start Here-Common Inputs'!F25="","",'Start Here-Common Inputs'!F25)</f>
        <v/>
      </c>
      <c r="G13" s="321">
        <f t="shared" ref="G13:G61" si="0">IF(H13="Yes",1,0)</f>
        <v>0</v>
      </c>
      <c r="H13" s="88"/>
      <c r="I13" s="321">
        <f t="shared" ref="I13:I61" si="1">IF(J13="Yes",1,0)</f>
        <v>0</v>
      </c>
      <c r="J13" s="88"/>
      <c r="K13" s="322">
        <f t="shared" ref="K13:K61" si="2">IF((I13+G13)&gt;1,1,(I13+G13))</f>
        <v>0</v>
      </c>
      <c r="L13" s="93"/>
      <c r="M13" s="48"/>
    </row>
    <row r="14" spans="1:45" ht="18" customHeight="1" thickBot="1" x14ac:dyDescent="0.25">
      <c r="B14" s="50"/>
      <c r="C14" s="106"/>
      <c r="D14" s="126" t="str">
        <f>IF('Start Here-Common Inputs'!D26="","",'Start Here-Common Inputs'!D26)</f>
        <v/>
      </c>
      <c r="E14" s="43"/>
      <c r="F14" s="263" t="str">
        <f>IF('Start Here-Common Inputs'!F26="","",'Start Here-Common Inputs'!F26)</f>
        <v/>
      </c>
      <c r="G14" s="321">
        <f t="shared" si="0"/>
        <v>0</v>
      </c>
      <c r="H14" s="88"/>
      <c r="I14" s="321">
        <f t="shared" si="1"/>
        <v>0</v>
      </c>
      <c r="J14" s="88"/>
      <c r="K14" s="322">
        <f t="shared" si="2"/>
        <v>0</v>
      </c>
      <c r="L14" s="93"/>
      <c r="M14" s="48"/>
    </row>
    <row r="15" spans="1:45" ht="18" customHeight="1" thickBot="1" x14ac:dyDescent="0.25">
      <c r="B15" s="50" t="s">
        <v>15</v>
      </c>
      <c r="C15" s="106"/>
      <c r="D15" s="126" t="str">
        <f>IF('Start Here-Common Inputs'!D27="","",'Start Here-Common Inputs'!D27)</f>
        <v/>
      </c>
      <c r="E15" s="43"/>
      <c r="F15" s="263" t="str">
        <f>IF('Start Here-Common Inputs'!F27="","",'Start Here-Common Inputs'!F27)</f>
        <v/>
      </c>
      <c r="G15" s="321">
        <f t="shared" si="0"/>
        <v>0</v>
      </c>
      <c r="H15" s="88"/>
      <c r="I15" s="321">
        <f t="shared" si="1"/>
        <v>0</v>
      </c>
      <c r="J15" s="88"/>
      <c r="K15" s="322">
        <f t="shared" si="2"/>
        <v>0</v>
      </c>
      <c r="L15" s="93"/>
      <c r="M15" s="48"/>
    </row>
    <row r="16" spans="1:45" ht="18" customHeight="1" thickBot="1" x14ac:dyDescent="0.25">
      <c r="B16" s="50"/>
      <c r="C16" s="106"/>
      <c r="D16" s="126" t="str">
        <f>IF('Start Here-Common Inputs'!D28="","",'Start Here-Common Inputs'!D28)</f>
        <v/>
      </c>
      <c r="E16" s="43"/>
      <c r="F16" s="263" t="str">
        <f>IF('Start Here-Common Inputs'!F28="","",'Start Here-Common Inputs'!F28)</f>
        <v/>
      </c>
      <c r="G16" s="321">
        <f t="shared" si="0"/>
        <v>0</v>
      </c>
      <c r="H16" s="88"/>
      <c r="I16" s="321">
        <f t="shared" si="1"/>
        <v>0</v>
      </c>
      <c r="J16" s="88"/>
      <c r="K16" s="322">
        <f t="shared" si="2"/>
        <v>0</v>
      </c>
      <c r="L16" s="93"/>
      <c r="M16" s="48"/>
    </row>
    <row r="17" spans="2:13" ht="18" customHeight="1" thickBot="1" x14ac:dyDescent="0.25">
      <c r="B17" s="50"/>
      <c r="C17" s="106"/>
      <c r="D17" s="126" t="str">
        <f>IF('Start Here-Common Inputs'!D29="","",'Start Here-Common Inputs'!D29)</f>
        <v/>
      </c>
      <c r="E17" s="43"/>
      <c r="F17" s="263" t="str">
        <f>IF('Start Here-Common Inputs'!F29="","",'Start Here-Common Inputs'!F29)</f>
        <v/>
      </c>
      <c r="G17" s="321">
        <f t="shared" si="0"/>
        <v>0</v>
      </c>
      <c r="H17" s="88"/>
      <c r="I17" s="321">
        <f t="shared" si="1"/>
        <v>0</v>
      </c>
      <c r="J17" s="88"/>
      <c r="K17" s="322">
        <f t="shared" si="2"/>
        <v>0</v>
      </c>
      <c r="L17" s="93"/>
      <c r="M17" s="48"/>
    </row>
    <row r="18" spans="2:13" ht="18" customHeight="1" thickBot="1" x14ac:dyDescent="0.25">
      <c r="B18" s="50"/>
      <c r="C18" s="106"/>
      <c r="D18" s="126" t="str">
        <f>IF('Start Here-Common Inputs'!D30="","",'Start Here-Common Inputs'!D30)</f>
        <v/>
      </c>
      <c r="E18" s="43"/>
      <c r="F18" s="263" t="str">
        <f>IF('Start Here-Common Inputs'!F30="","",'Start Here-Common Inputs'!F30)</f>
        <v/>
      </c>
      <c r="G18" s="321">
        <f t="shared" si="0"/>
        <v>0</v>
      </c>
      <c r="H18" s="88"/>
      <c r="I18" s="321">
        <f t="shared" si="1"/>
        <v>0</v>
      </c>
      <c r="J18" s="88"/>
      <c r="K18" s="322">
        <f t="shared" si="2"/>
        <v>0</v>
      </c>
      <c r="L18" s="93"/>
      <c r="M18" s="48"/>
    </row>
    <row r="19" spans="2:13" ht="18" customHeight="1" thickBot="1" x14ac:dyDescent="0.25">
      <c r="B19" s="50"/>
      <c r="C19" s="47"/>
      <c r="D19" s="126" t="str">
        <f>IF('Start Here-Common Inputs'!D31="","",'Start Here-Common Inputs'!D31)</f>
        <v/>
      </c>
      <c r="E19" s="43"/>
      <c r="F19" s="263" t="str">
        <f>IF('Start Here-Common Inputs'!F31="","",'Start Here-Common Inputs'!F31)</f>
        <v/>
      </c>
      <c r="G19" s="321">
        <f t="shared" si="0"/>
        <v>0</v>
      </c>
      <c r="H19" s="88"/>
      <c r="I19" s="321">
        <f t="shared" si="1"/>
        <v>0</v>
      </c>
      <c r="J19" s="88"/>
      <c r="K19" s="322">
        <f t="shared" si="2"/>
        <v>0</v>
      </c>
      <c r="L19" s="69"/>
      <c r="M19" s="48"/>
    </row>
    <row r="20" spans="2:13" ht="18" customHeight="1" thickBot="1" x14ac:dyDescent="0.25">
      <c r="B20" s="108"/>
      <c r="C20" s="47"/>
      <c r="D20" s="126" t="str">
        <f>IF('Start Here-Common Inputs'!D32="","",'Start Here-Common Inputs'!D32)</f>
        <v/>
      </c>
      <c r="E20" s="43"/>
      <c r="F20" s="263" t="str">
        <f>IF('Start Here-Common Inputs'!F32="","",'Start Here-Common Inputs'!F32)</f>
        <v/>
      </c>
      <c r="G20" s="321">
        <f t="shared" si="0"/>
        <v>0</v>
      </c>
      <c r="H20" s="88"/>
      <c r="I20" s="321">
        <f t="shared" si="1"/>
        <v>0</v>
      </c>
      <c r="J20" s="88"/>
      <c r="K20" s="322">
        <f t="shared" si="2"/>
        <v>0</v>
      </c>
      <c r="L20" s="69"/>
      <c r="M20" s="48"/>
    </row>
    <row r="21" spans="2:13" ht="18" customHeight="1" thickBot="1" x14ac:dyDescent="0.25">
      <c r="B21" s="108"/>
      <c r="C21" s="47"/>
      <c r="D21" s="126" t="str">
        <f>IF('Start Here-Common Inputs'!D33="","",'Start Here-Common Inputs'!D33)</f>
        <v/>
      </c>
      <c r="E21" s="43"/>
      <c r="F21" s="263" t="str">
        <f>IF('Start Here-Common Inputs'!F33="","",'Start Here-Common Inputs'!F33)</f>
        <v/>
      </c>
      <c r="G21" s="321">
        <f t="shared" si="0"/>
        <v>0</v>
      </c>
      <c r="H21" s="88"/>
      <c r="I21" s="321">
        <f t="shared" si="1"/>
        <v>0</v>
      </c>
      <c r="J21" s="88"/>
      <c r="K21" s="322">
        <f t="shared" si="2"/>
        <v>0</v>
      </c>
      <c r="L21" s="69"/>
      <c r="M21" s="48"/>
    </row>
    <row r="22" spans="2:13" ht="18" customHeight="1" thickBot="1" x14ac:dyDescent="0.25">
      <c r="B22" s="108"/>
      <c r="C22" s="47"/>
      <c r="D22" s="126" t="str">
        <f>IF('Start Here-Common Inputs'!D34="","",'Start Here-Common Inputs'!D34)</f>
        <v/>
      </c>
      <c r="E22" s="43"/>
      <c r="F22" s="263" t="str">
        <f>IF('Start Here-Common Inputs'!F34="","",'Start Here-Common Inputs'!F34)</f>
        <v/>
      </c>
      <c r="G22" s="321">
        <f t="shared" si="0"/>
        <v>0</v>
      </c>
      <c r="H22" s="88"/>
      <c r="I22" s="321">
        <f t="shared" si="1"/>
        <v>0</v>
      </c>
      <c r="J22" s="88"/>
      <c r="K22" s="322">
        <f t="shared" si="2"/>
        <v>0</v>
      </c>
      <c r="L22" s="69"/>
      <c r="M22" s="48"/>
    </row>
    <row r="23" spans="2:13" ht="18" customHeight="1" thickBot="1" x14ac:dyDescent="0.25">
      <c r="B23" s="108"/>
      <c r="C23" s="47"/>
      <c r="D23" s="126" t="str">
        <f>IF('Start Here-Common Inputs'!D35="","",'Start Here-Common Inputs'!D35)</f>
        <v/>
      </c>
      <c r="E23" s="43"/>
      <c r="F23" s="263" t="str">
        <f>IF('Start Here-Common Inputs'!F35="","",'Start Here-Common Inputs'!F35)</f>
        <v/>
      </c>
      <c r="G23" s="321">
        <f t="shared" si="0"/>
        <v>0</v>
      </c>
      <c r="H23" s="88"/>
      <c r="I23" s="321">
        <f t="shared" si="1"/>
        <v>0</v>
      </c>
      <c r="J23" s="88"/>
      <c r="K23" s="322">
        <f t="shared" si="2"/>
        <v>0</v>
      </c>
      <c r="L23" s="69"/>
      <c r="M23" s="48"/>
    </row>
    <row r="24" spans="2:13" ht="18" customHeight="1" thickBot="1" x14ac:dyDescent="0.25">
      <c r="B24" s="108"/>
      <c r="C24" s="47"/>
      <c r="D24" s="126" t="str">
        <f>IF('Start Here-Common Inputs'!D36="","",'Start Here-Common Inputs'!D36)</f>
        <v/>
      </c>
      <c r="E24" s="43"/>
      <c r="F24" s="263" t="str">
        <f>IF('Start Here-Common Inputs'!F36="","",'Start Here-Common Inputs'!F36)</f>
        <v/>
      </c>
      <c r="G24" s="321">
        <f t="shared" si="0"/>
        <v>0</v>
      </c>
      <c r="H24" s="88"/>
      <c r="I24" s="321">
        <f t="shared" si="1"/>
        <v>0</v>
      </c>
      <c r="J24" s="88"/>
      <c r="K24" s="322">
        <f t="shared" si="2"/>
        <v>0</v>
      </c>
      <c r="L24" s="69"/>
      <c r="M24" s="48"/>
    </row>
    <row r="25" spans="2:13" ht="18" customHeight="1" thickBot="1" x14ac:dyDescent="0.25">
      <c r="B25" s="108"/>
      <c r="C25" s="47"/>
      <c r="D25" s="126" t="str">
        <f>IF('Start Here-Common Inputs'!D37="","",'Start Here-Common Inputs'!D37)</f>
        <v/>
      </c>
      <c r="E25" s="43"/>
      <c r="F25" s="263" t="str">
        <f>IF('Start Here-Common Inputs'!F37="","",'Start Here-Common Inputs'!F37)</f>
        <v/>
      </c>
      <c r="G25" s="321">
        <f t="shared" si="0"/>
        <v>0</v>
      </c>
      <c r="H25" s="88"/>
      <c r="I25" s="321">
        <f t="shared" si="1"/>
        <v>0</v>
      </c>
      <c r="J25" s="88"/>
      <c r="K25" s="322">
        <f t="shared" si="2"/>
        <v>0</v>
      </c>
      <c r="L25" s="69"/>
      <c r="M25" s="48"/>
    </row>
    <row r="26" spans="2:13" ht="18" customHeight="1" thickBot="1" x14ac:dyDescent="0.25">
      <c r="B26" s="108"/>
      <c r="C26" s="47"/>
      <c r="D26" s="126" t="str">
        <f>IF('Start Here-Common Inputs'!D38="","",'Start Here-Common Inputs'!D38)</f>
        <v/>
      </c>
      <c r="E26" s="43"/>
      <c r="F26" s="263" t="str">
        <f>IF('Start Here-Common Inputs'!F38="","",'Start Here-Common Inputs'!F38)</f>
        <v/>
      </c>
      <c r="G26" s="321">
        <f t="shared" si="0"/>
        <v>0</v>
      </c>
      <c r="H26" s="88"/>
      <c r="I26" s="321">
        <f t="shared" si="1"/>
        <v>0</v>
      </c>
      <c r="J26" s="88"/>
      <c r="K26" s="322">
        <f t="shared" si="2"/>
        <v>0</v>
      </c>
      <c r="L26" s="69"/>
      <c r="M26" s="48"/>
    </row>
    <row r="27" spans="2:13" ht="18" customHeight="1" thickBot="1" x14ac:dyDescent="0.25">
      <c r="B27" s="108"/>
      <c r="C27" s="47"/>
      <c r="D27" s="126" t="str">
        <f>IF('Start Here-Common Inputs'!D39="","",'Start Here-Common Inputs'!D39)</f>
        <v/>
      </c>
      <c r="E27" s="43"/>
      <c r="F27" s="263" t="str">
        <f>IF('Start Here-Common Inputs'!F39="","",'Start Here-Common Inputs'!F39)</f>
        <v/>
      </c>
      <c r="G27" s="321">
        <f t="shared" si="0"/>
        <v>0</v>
      </c>
      <c r="H27" s="88"/>
      <c r="I27" s="321">
        <f t="shared" si="1"/>
        <v>0</v>
      </c>
      <c r="J27" s="88"/>
      <c r="K27" s="322">
        <f t="shared" si="2"/>
        <v>0</v>
      </c>
      <c r="L27" s="69"/>
      <c r="M27" s="48"/>
    </row>
    <row r="28" spans="2:13" ht="18" customHeight="1" thickBot="1" x14ac:dyDescent="0.25">
      <c r="B28" s="108"/>
      <c r="C28" s="47"/>
      <c r="D28" s="126" t="str">
        <f>IF('Start Here-Common Inputs'!D40="","",'Start Here-Common Inputs'!D40)</f>
        <v/>
      </c>
      <c r="E28" s="43"/>
      <c r="F28" s="263" t="str">
        <f>IF('Start Here-Common Inputs'!F40="","",'Start Here-Common Inputs'!F40)</f>
        <v/>
      </c>
      <c r="G28" s="321">
        <f t="shared" si="0"/>
        <v>0</v>
      </c>
      <c r="H28" s="88"/>
      <c r="I28" s="321">
        <f t="shared" si="1"/>
        <v>0</v>
      </c>
      <c r="J28" s="88"/>
      <c r="K28" s="322">
        <f t="shared" si="2"/>
        <v>0</v>
      </c>
      <c r="L28" s="69"/>
      <c r="M28" s="48"/>
    </row>
    <row r="29" spans="2:13" ht="18" customHeight="1" thickBot="1" x14ac:dyDescent="0.25">
      <c r="B29" s="108"/>
      <c r="C29" s="47"/>
      <c r="D29" s="126" t="str">
        <f>IF('Start Here-Common Inputs'!D41="","",'Start Here-Common Inputs'!D41)</f>
        <v/>
      </c>
      <c r="E29" s="43"/>
      <c r="F29" s="263" t="str">
        <f>IF('Start Here-Common Inputs'!F41="","",'Start Here-Common Inputs'!F41)</f>
        <v/>
      </c>
      <c r="G29" s="321">
        <f t="shared" si="0"/>
        <v>0</v>
      </c>
      <c r="H29" s="88"/>
      <c r="I29" s="321">
        <f t="shared" si="1"/>
        <v>0</v>
      </c>
      <c r="J29" s="88"/>
      <c r="K29" s="322">
        <f t="shared" si="2"/>
        <v>0</v>
      </c>
      <c r="L29" s="69"/>
      <c r="M29" s="48"/>
    </row>
    <row r="30" spans="2:13" ht="18" customHeight="1" thickBot="1" x14ac:dyDescent="0.25">
      <c r="B30" s="108"/>
      <c r="C30" s="47"/>
      <c r="D30" s="126" t="str">
        <f>IF('Start Here-Common Inputs'!D42="","",'Start Here-Common Inputs'!D42)</f>
        <v/>
      </c>
      <c r="E30" s="43"/>
      <c r="F30" s="263" t="str">
        <f>IF('Start Here-Common Inputs'!F42="","",'Start Here-Common Inputs'!F42)</f>
        <v/>
      </c>
      <c r="G30" s="321">
        <f t="shared" si="0"/>
        <v>0</v>
      </c>
      <c r="H30" s="88"/>
      <c r="I30" s="321">
        <f t="shared" si="1"/>
        <v>0</v>
      </c>
      <c r="J30" s="88"/>
      <c r="K30" s="322">
        <f t="shared" si="2"/>
        <v>0</v>
      </c>
      <c r="L30" s="69"/>
      <c r="M30" s="48"/>
    </row>
    <row r="31" spans="2:13" ht="18" customHeight="1" thickBot="1" x14ac:dyDescent="0.25">
      <c r="B31" s="108"/>
      <c r="C31" s="47"/>
      <c r="D31" s="126" t="str">
        <f>IF('Start Here-Common Inputs'!D43="","",'Start Here-Common Inputs'!D43)</f>
        <v/>
      </c>
      <c r="E31" s="43"/>
      <c r="F31" s="263" t="str">
        <f>IF('Start Here-Common Inputs'!F43="","",'Start Here-Common Inputs'!F43)</f>
        <v/>
      </c>
      <c r="G31" s="321">
        <f t="shared" si="0"/>
        <v>0</v>
      </c>
      <c r="H31" s="88"/>
      <c r="I31" s="321">
        <f t="shared" si="1"/>
        <v>0</v>
      </c>
      <c r="J31" s="88"/>
      <c r="K31" s="322">
        <f t="shared" si="2"/>
        <v>0</v>
      </c>
      <c r="L31" s="69"/>
      <c r="M31" s="48"/>
    </row>
    <row r="32" spans="2:13" ht="18" customHeight="1" thickBot="1" x14ac:dyDescent="0.25">
      <c r="B32" s="108"/>
      <c r="C32" s="47"/>
      <c r="D32" s="126" t="str">
        <f>IF('Start Here-Common Inputs'!D44="","",'Start Here-Common Inputs'!D44)</f>
        <v/>
      </c>
      <c r="E32" s="43"/>
      <c r="F32" s="263" t="str">
        <f>IF('Start Here-Common Inputs'!F44="","",'Start Here-Common Inputs'!F44)</f>
        <v/>
      </c>
      <c r="G32" s="321">
        <f t="shared" si="0"/>
        <v>0</v>
      </c>
      <c r="H32" s="88"/>
      <c r="I32" s="321">
        <f t="shared" si="1"/>
        <v>0</v>
      </c>
      <c r="J32" s="88"/>
      <c r="K32" s="322">
        <f t="shared" si="2"/>
        <v>0</v>
      </c>
      <c r="L32" s="69"/>
      <c r="M32" s="48"/>
    </row>
    <row r="33" spans="2:13" ht="18" customHeight="1" thickBot="1" x14ac:dyDescent="0.25">
      <c r="B33" s="108"/>
      <c r="C33" s="47"/>
      <c r="D33" s="126" t="str">
        <f>IF('Start Here-Common Inputs'!D45="","",'Start Here-Common Inputs'!D45)</f>
        <v/>
      </c>
      <c r="E33" s="43"/>
      <c r="F33" s="263" t="str">
        <f>IF('Start Here-Common Inputs'!F45="","",'Start Here-Common Inputs'!F45)</f>
        <v/>
      </c>
      <c r="G33" s="321">
        <f t="shared" si="0"/>
        <v>0</v>
      </c>
      <c r="H33" s="88"/>
      <c r="I33" s="321">
        <f t="shared" si="1"/>
        <v>0</v>
      </c>
      <c r="J33" s="88"/>
      <c r="K33" s="322">
        <f t="shared" si="2"/>
        <v>0</v>
      </c>
      <c r="L33" s="69"/>
      <c r="M33" s="48"/>
    </row>
    <row r="34" spans="2:13" ht="18" customHeight="1" thickBot="1" x14ac:dyDescent="0.25">
      <c r="B34" s="108"/>
      <c r="C34" s="47"/>
      <c r="D34" s="126" t="str">
        <f>IF('Start Here-Common Inputs'!D46="","",'Start Here-Common Inputs'!D46)</f>
        <v/>
      </c>
      <c r="E34" s="43"/>
      <c r="F34" s="263" t="str">
        <f>IF('Start Here-Common Inputs'!F46="","",'Start Here-Common Inputs'!F46)</f>
        <v/>
      </c>
      <c r="G34" s="321">
        <f t="shared" si="0"/>
        <v>0</v>
      </c>
      <c r="H34" s="88"/>
      <c r="I34" s="321">
        <f t="shared" si="1"/>
        <v>0</v>
      </c>
      <c r="J34" s="88"/>
      <c r="K34" s="322">
        <f t="shared" si="2"/>
        <v>0</v>
      </c>
      <c r="L34" s="69"/>
      <c r="M34" s="48"/>
    </row>
    <row r="35" spans="2:13" ht="18" customHeight="1" thickBot="1" x14ac:dyDescent="0.25">
      <c r="B35" s="108"/>
      <c r="C35" s="47"/>
      <c r="D35" s="126" t="str">
        <f>IF('Start Here-Common Inputs'!D47="","",'Start Here-Common Inputs'!D47)</f>
        <v/>
      </c>
      <c r="E35" s="43"/>
      <c r="F35" s="263" t="str">
        <f>IF('Start Here-Common Inputs'!F47="","",'Start Here-Common Inputs'!F47)</f>
        <v/>
      </c>
      <c r="G35" s="321">
        <f t="shared" si="0"/>
        <v>0</v>
      </c>
      <c r="H35" s="88"/>
      <c r="I35" s="321">
        <f t="shared" si="1"/>
        <v>0</v>
      </c>
      <c r="J35" s="88"/>
      <c r="K35" s="322">
        <f t="shared" si="2"/>
        <v>0</v>
      </c>
      <c r="L35" s="69"/>
      <c r="M35" s="48"/>
    </row>
    <row r="36" spans="2:13" ht="18" customHeight="1" thickBot="1" x14ac:dyDescent="0.25">
      <c r="B36" s="108"/>
      <c r="C36" s="47"/>
      <c r="D36" s="126" t="str">
        <f>IF('Start Here-Common Inputs'!D48="","",'Start Here-Common Inputs'!D48)</f>
        <v/>
      </c>
      <c r="E36" s="43"/>
      <c r="F36" s="263" t="str">
        <f>IF('Start Here-Common Inputs'!F48="","",'Start Here-Common Inputs'!F48)</f>
        <v/>
      </c>
      <c r="G36" s="321">
        <f t="shared" si="0"/>
        <v>0</v>
      </c>
      <c r="H36" s="88"/>
      <c r="I36" s="321">
        <f t="shared" si="1"/>
        <v>0</v>
      </c>
      <c r="J36" s="88"/>
      <c r="K36" s="322">
        <f t="shared" si="2"/>
        <v>0</v>
      </c>
      <c r="L36" s="69"/>
      <c r="M36" s="48"/>
    </row>
    <row r="37" spans="2:13" ht="18" customHeight="1" thickBot="1" x14ac:dyDescent="0.25">
      <c r="B37" s="108"/>
      <c r="C37" s="47"/>
      <c r="D37" s="126" t="str">
        <f>IF('Start Here-Common Inputs'!D49="","",'Start Here-Common Inputs'!D49)</f>
        <v/>
      </c>
      <c r="E37" s="43"/>
      <c r="F37" s="263" t="str">
        <f>IF('Start Here-Common Inputs'!F49="","",'Start Here-Common Inputs'!F49)</f>
        <v/>
      </c>
      <c r="G37" s="321">
        <f t="shared" si="0"/>
        <v>0</v>
      </c>
      <c r="H37" s="88"/>
      <c r="I37" s="321">
        <f t="shared" si="1"/>
        <v>0</v>
      </c>
      <c r="J37" s="88"/>
      <c r="K37" s="322">
        <f t="shared" si="2"/>
        <v>0</v>
      </c>
      <c r="L37" s="69"/>
      <c r="M37" s="48"/>
    </row>
    <row r="38" spans="2:13" ht="18" customHeight="1" thickBot="1" x14ac:dyDescent="0.25">
      <c r="B38" s="108"/>
      <c r="C38" s="47"/>
      <c r="D38" s="126" t="str">
        <f>IF('Start Here-Common Inputs'!D50="","",'Start Here-Common Inputs'!D50)</f>
        <v/>
      </c>
      <c r="E38" s="43"/>
      <c r="F38" s="263" t="str">
        <f>IF('Start Here-Common Inputs'!F50="","",'Start Here-Common Inputs'!F50)</f>
        <v/>
      </c>
      <c r="G38" s="321">
        <f t="shared" si="0"/>
        <v>0</v>
      </c>
      <c r="H38" s="88"/>
      <c r="I38" s="321">
        <f t="shared" si="1"/>
        <v>0</v>
      </c>
      <c r="J38" s="88"/>
      <c r="K38" s="322">
        <f t="shared" si="2"/>
        <v>0</v>
      </c>
      <c r="L38" s="69"/>
      <c r="M38" s="48"/>
    </row>
    <row r="39" spans="2:13" ht="18" customHeight="1" thickBot="1" x14ac:dyDescent="0.25">
      <c r="B39" s="108"/>
      <c r="C39" s="47"/>
      <c r="D39" s="126" t="str">
        <f>IF('Start Here-Common Inputs'!D51="","",'Start Here-Common Inputs'!D51)</f>
        <v/>
      </c>
      <c r="E39" s="43"/>
      <c r="F39" s="263" t="str">
        <f>IF('Start Here-Common Inputs'!F51="","",'Start Here-Common Inputs'!F51)</f>
        <v/>
      </c>
      <c r="G39" s="321">
        <f t="shared" si="0"/>
        <v>0</v>
      </c>
      <c r="H39" s="88"/>
      <c r="I39" s="321">
        <f t="shared" si="1"/>
        <v>0</v>
      </c>
      <c r="J39" s="88"/>
      <c r="K39" s="322">
        <f t="shared" si="2"/>
        <v>0</v>
      </c>
      <c r="L39" s="69"/>
      <c r="M39" s="48"/>
    </row>
    <row r="40" spans="2:13" ht="18" customHeight="1" thickBot="1" x14ac:dyDescent="0.25">
      <c r="B40" s="108"/>
      <c r="C40" s="47"/>
      <c r="D40" s="126" t="str">
        <f>IF('Start Here-Common Inputs'!D52="","",'Start Here-Common Inputs'!D52)</f>
        <v/>
      </c>
      <c r="E40" s="43"/>
      <c r="F40" s="263" t="str">
        <f>IF('Start Here-Common Inputs'!F52="","",'Start Here-Common Inputs'!F52)</f>
        <v/>
      </c>
      <c r="G40" s="321">
        <f t="shared" si="0"/>
        <v>0</v>
      </c>
      <c r="H40" s="88"/>
      <c r="I40" s="321">
        <f t="shared" si="1"/>
        <v>0</v>
      </c>
      <c r="J40" s="88"/>
      <c r="K40" s="322">
        <f t="shared" si="2"/>
        <v>0</v>
      </c>
      <c r="L40" s="69"/>
      <c r="M40" s="48"/>
    </row>
    <row r="41" spans="2:13" ht="18" customHeight="1" thickBot="1" x14ac:dyDescent="0.25">
      <c r="B41" s="108"/>
      <c r="C41" s="47"/>
      <c r="D41" s="126" t="str">
        <f>IF('Start Here-Common Inputs'!D53="","",'Start Here-Common Inputs'!D53)</f>
        <v/>
      </c>
      <c r="E41" s="43"/>
      <c r="F41" s="263" t="str">
        <f>IF('Start Here-Common Inputs'!F53="","",'Start Here-Common Inputs'!F53)</f>
        <v/>
      </c>
      <c r="G41" s="321">
        <f t="shared" si="0"/>
        <v>0</v>
      </c>
      <c r="H41" s="88"/>
      <c r="I41" s="321">
        <f t="shared" si="1"/>
        <v>0</v>
      </c>
      <c r="J41" s="88"/>
      <c r="K41" s="322">
        <f t="shared" si="2"/>
        <v>0</v>
      </c>
      <c r="L41" s="69"/>
      <c r="M41" s="48"/>
    </row>
    <row r="42" spans="2:13" ht="18" customHeight="1" thickBot="1" x14ac:dyDescent="0.25">
      <c r="B42" s="108"/>
      <c r="C42" s="47"/>
      <c r="D42" s="126" t="str">
        <f>IF('Start Here-Common Inputs'!D54="","",'Start Here-Common Inputs'!D54)</f>
        <v/>
      </c>
      <c r="E42" s="43"/>
      <c r="F42" s="263" t="str">
        <f>IF('Start Here-Common Inputs'!F54="","",'Start Here-Common Inputs'!F54)</f>
        <v/>
      </c>
      <c r="G42" s="321">
        <f t="shared" si="0"/>
        <v>0</v>
      </c>
      <c r="H42" s="88"/>
      <c r="I42" s="321">
        <f t="shared" si="1"/>
        <v>0</v>
      </c>
      <c r="J42" s="88"/>
      <c r="K42" s="322">
        <f t="shared" si="2"/>
        <v>0</v>
      </c>
      <c r="L42" s="69"/>
      <c r="M42" s="48"/>
    </row>
    <row r="43" spans="2:13" ht="18" customHeight="1" thickBot="1" x14ac:dyDescent="0.25">
      <c r="B43" s="108"/>
      <c r="C43" s="47"/>
      <c r="D43" s="126" t="str">
        <f>IF('Start Here-Common Inputs'!D55="","",'Start Here-Common Inputs'!D55)</f>
        <v/>
      </c>
      <c r="E43" s="43"/>
      <c r="F43" s="263" t="str">
        <f>IF('Start Here-Common Inputs'!F55="","",'Start Here-Common Inputs'!F55)</f>
        <v/>
      </c>
      <c r="G43" s="321">
        <f t="shared" si="0"/>
        <v>0</v>
      </c>
      <c r="H43" s="88"/>
      <c r="I43" s="321">
        <f t="shared" si="1"/>
        <v>0</v>
      </c>
      <c r="J43" s="88"/>
      <c r="K43" s="322">
        <f t="shared" si="2"/>
        <v>0</v>
      </c>
      <c r="L43" s="69"/>
      <c r="M43" s="48"/>
    </row>
    <row r="44" spans="2:13" ht="18" customHeight="1" thickBot="1" x14ac:dyDescent="0.25">
      <c r="B44" s="108"/>
      <c r="C44" s="47"/>
      <c r="D44" s="126" t="str">
        <f>IF('Start Here-Common Inputs'!D56="","",'Start Here-Common Inputs'!D56)</f>
        <v/>
      </c>
      <c r="E44" s="43"/>
      <c r="F44" s="263" t="str">
        <f>IF('Start Here-Common Inputs'!F56="","",'Start Here-Common Inputs'!F56)</f>
        <v/>
      </c>
      <c r="G44" s="321">
        <f t="shared" si="0"/>
        <v>0</v>
      </c>
      <c r="H44" s="88"/>
      <c r="I44" s="321">
        <f t="shared" si="1"/>
        <v>0</v>
      </c>
      <c r="J44" s="88"/>
      <c r="K44" s="322">
        <f t="shared" si="2"/>
        <v>0</v>
      </c>
      <c r="L44" s="69"/>
      <c r="M44" s="48"/>
    </row>
    <row r="45" spans="2:13" ht="18" customHeight="1" thickBot="1" x14ac:dyDescent="0.25">
      <c r="B45" s="108"/>
      <c r="C45" s="47"/>
      <c r="D45" s="126" t="str">
        <f>IF('Start Here-Common Inputs'!D57="","",'Start Here-Common Inputs'!D57)</f>
        <v/>
      </c>
      <c r="E45" s="43"/>
      <c r="F45" s="263" t="str">
        <f>IF('Start Here-Common Inputs'!F57="","",'Start Here-Common Inputs'!F57)</f>
        <v/>
      </c>
      <c r="G45" s="321">
        <f t="shared" si="0"/>
        <v>0</v>
      </c>
      <c r="H45" s="88"/>
      <c r="I45" s="321">
        <f t="shared" si="1"/>
        <v>0</v>
      </c>
      <c r="J45" s="88"/>
      <c r="K45" s="322">
        <f t="shared" si="2"/>
        <v>0</v>
      </c>
      <c r="L45" s="69"/>
      <c r="M45" s="48"/>
    </row>
    <row r="46" spans="2:13" ht="18" customHeight="1" thickBot="1" x14ac:dyDescent="0.25">
      <c r="B46" s="108"/>
      <c r="C46" s="47"/>
      <c r="D46" s="126" t="str">
        <f>IF('Start Here-Common Inputs'!D58="","",'Start Here-Common Inputs'!D58)</f>
        <v/>
      </c>
      <c r="E46" s="43"/>
      <c r="F46" s="263" t="str">
        <f>IF('Start Here-Common Inputs'!F58="","",'Start Here-Common Inputs'!F58)</f>
        <v/>
      </c>
      <c r="G46" s="321">
        <f t="shared" si="0"/>
        <v>0</v>
      </c>
      <c r="H46" s="88"/>
      <c r="I46" s="321">
        <f t="shared" si="1"/>
        <v>0</v>
      </c>
      <c r="J46" s="88"/>
      <c r="K46" s="322">
        <f t="shared" si="2"/>
        <v>0</v>
      </c>
      <c r="L46" s="69"/>
      <c r="M46" s="48"/>
    </row>
    <row r="47" spans="2:13" ht="18" customHeight="1" thickBot="1" x14ac:dyDescent="0.25">
      <c r="B47" s="108"/>
      <c r="C47" s="47"/>
      <c r="D47" s="126" t="str">
        <f>IF('Start Here-Common Inputs'!D59="","",'Start Here-Common Inputs'!D59)</f>
        <v/>
      </c>
      <c r="E47" s="43"/>
      <c r="F47" s="263" t="str">
        <f>IF('Start Here-Common Inputs'!F59="","",'Start Here-Common Inputs'!F59)</f>
        <v/>
      </c>
      <c r="G47" s="321">
        <f t="shared" si="0"/>
        <v>0</v>
      </c>
      <c r="H47" s="88"/>
      <c r="I47" s="321">
        <f t="shared" si="1"/>
        <v>0</v>
      </c>
      <c r="J47" s="88"/>
      <c r="K47" s="322">
        <f t="shared" si="2"/>
        <v>0</v>
      </c>
      <c r="L47" s="69"/>
      <c r="M47" s="48"/>
    </row>
    <row r="48" spans="2:13" ht="18" customHeight="1" thickBot="1" x14ac:dyDescent="0.25">
      <c r="B48" s="108"/>
      <c r="C48" s="47"/>
      <c r="D48" s="126" t="str">
        <f>IF('Start Here-Common Inputs'!D60="","",'Start Here-Common Inputs'!D60)</f>
        <v/>
      </c>
      <c r="E48" s="43"/>
      <c r="F48" s="263" t="str">
        <f>IF('Start Here-Common Inputs'!F60="","",'Start Here-Common Inputs'!F60)</f>
        <v/>
      </c>
      <c r="G48" s="321">
        <f t="shared" si="0"/>
        <v>0</v>
      </c>
      <c r="H48" s="88"/>
      <c r="I48" s="321">
        <f t="shared" si="1"/>
        <v>0</v>
      </c>
      <c r="J48" s="88"/>
      <c r="K48" s="322">
        <f t="shared" si="2"/>
        <v>0</v>
      </c>
      <c r="L48" s="69"/>
      <c r="M48" s="48"/>
    </row>
    <row r="49" spans="2:13" ht="18" customHeight="1" thickBot="1" x14ac:dyDescent="0.25">
      <c r="B49" s="108"/>
      <c r="C49" s="47"/>
      <c r="D49" s="126" t="str">
        <f>IF('Start Here-Common Inputs'!D61="","",'Start Here-Common Inputs'!D61)</f>
        <v/>
      </c>
      <c r="E49" s="43"/>
      <c r="F49" s="263" t="str">
        <f>IF('Start Here-Common Inputs'!F61="","",'Start Here-Common Inputs'!F61)</f>
        <v/>
      </c>
      <c r="G49" s="321">
        <f t="shared" si="0"/>
        <v>0</v>
      </c>
      <c r="H49" s="88"/>
      <c r="I49" s="321">
        <f t="shared" si="1"/>
        <v>0</v>
      </c>
      <c r="J49" s="88"/>
      <c r="K49" s="322">
        <f t="shared" si="2"/>
        <v>0</v>
      </c>
      <c r="L49" s="69"/>
      <c r="M49" s="48"/>
    </row>
    <row r="50" spans="2:13" ht="18" customHeight="1" thickBot="1" x14ac:dyDescent="0.25">
      <c r="B50" s="108"/>
      <c r="C50" s="47"/>
      <c r="D50" s="126" t="str">
        <f>IF('Start Here-Common Inputs'!D62="","",'Start Here-Common Inputs'!D62)</f>
        <v/>
      </c>
      <c r="E50" s="43"/>
      <c r="F50" s="263" t="str">
        <f>IF('Start Here-Common Inputs'!F62="","",'Start Here-Common Inputs'!F62)</f>
        <v/>
      </c>
      <c r="G50" s="321">
        <f t="shared" si="0"/>
        <v>0</v>
      </c>
      <c r="H50" s="88"/>
      <c r="I50" s="321">
        <f t="shared" si="1"/>
        <v>0</v>
      </c>
      <c r="J50" s="88"/>
      <c r="K50" s="322">
        <f t="shared" si="2"/>
        <v>0</v>
      </c>
      <c r="L50" s="69"/>
      <c r="M50" s="48"/>
    </row>
    <row r="51" spans="2:13" ht="18" customHeight="1" thickBot="1" x14ac:dyDescent="0.25">
      <c r="B51" s="108"/>
      <c r="C51" s="47"/>
      <c r="D51" s="126" t="str">
        <f>IF('Start Here-Common Inputs'!D63="","",'Start Here-Common Inputs'!D63)</f>
        <v/>
      </c>
      <c r="E51" s="43"/>
      <c r="F51" s="263" t="str">
        <f>IF('Start Here-Common Inputs'!F63="","",'Start Here-Common Inputs'!F63)</f>
        <v/>
      </c>
      <c r="G51" s="321">
        <f t="shared" si="0"/>
        <v>0</v>
      </c>
      <c r="H51" s="88"/>
      <c r="I51" s="321">
        <f t="shared" si="1"/>
        <v>0</v>
      </c>
      <c r="J51" s="88"/>
      <c r="K51" s="322">
        <f t="shared" si="2"/>
        <v>0</v>
      </c>
      <c r="L51" s="69"/>
      <c r="M51" s="48"/>
    </row>
    <row r="52" spans="2:13" ht="18" customHeight="1" thickBot="1" x14ac:dyDescent="0.25">
      <c r="B52" s="108"/>
      <c r="C52" s="47"/>
      <c r="D52" s="126" t="str">
        <f>IF('Start Here-Common Inputs'!D64="","",'Start Here-Common Inputs'!D64)</f>
        <v/>
      </c>
      <c r="E52" s="43"/>
      <c r="F52" s="263" t="str">
        <f>IF('Start Here-Common Inputs'!F64="","",'Start Here-Common Inputs'!F64)</f>
        <v/>
      </c>
      <c r="G52" s="321">
        <f t="shared" si="0"/>
        <v>0</v>
      </c>
      <c r="H52" s="88"/>
      <c r="I52" s="321">
        <f t="shared" si="1"/>
        <v>0</v>
      </c>
      <c r="J52" s="88"/>
      <c r="K52" s="322">
        <f t="shared" si="2"/>
        <v>0</v>
      </c>
      <c r="L52" s="69"/>
      <c r="M52" s="48"/>
    </row>
    <row r="53" spans="2:13" ht="18" customHeight="1" thickBot="1" x14ac:dyDescent="0.25">
      <c r="B53" s="108"/>
      <c r="C53" s="47"/>
      <c r="D53" s="126" t="str">
        <f>IF('Start Here-Common Inputs'!D66="","",'Start Here-Common Inputs'!D66)</f>
        <v/>
      </c>
      <c r="E53" s="43"/>
      <c r="F53" s="263" t="str">
        <f>IF('Start Here-Common Inputs'!F66="","",'Start Here-Common Inputs'!F66)</f>
        <v/>
      </c>
      <c r="G53" s="321">
        <f t="shared" si="0"/>
        <v>0</v>
      </c>
      <c r="H53" s="88"/>
      <c r="I53" s="321">
        <f t="shared" si="1"/>
        <v>0</v>
      </c>
      <c r="J53" s="88"/>
      <c r="K53" s="322">
        <f t="shared" si="2"/>
        <v>0</v>
      </c>
      <c r="L53" s="69"/>
      <c r="M53" s="48"/>
    </row>
    <row r="54" spans="2:13" ht="18" customHeight="1" thickBot="1" x14ac:dyDescent="0.25">
      <c r="B54" s="108"/>
      <c r="C54" s="47"/>
      <c r="D54" s="126" t="str">
        <f>IF('Start Here-Common Inputs'!D67="","",'Start Here-Common Inputs'!D67)</f>
        <v/>
      </c>
      <c r="E54" s="43"/>
      <c r="F54" s="263" t="str">
        <f>IF('Start Here-Common Inputs'!F67="","",'Start Here-Common Inputs'!F67)</f>
        <v/>
      </c>
      <c r="G54" s="321">
        <f t="shared" si="0"/>
        <v>0</v>
      </c>
      <c r="H54" s="88"/>
      <c r="I54" s="321">
        <f t="shared" si="1"/>
        <v>0</v>
      </c>
      <c r="J54" s="88"/>
      <c r="K54" s="322">
        <f t="shared" si="2"/>
        <v>0</v>
      </c>
      <c r="L54" s="69"/>
      <c r="M54" s="48"/>
    </row>
    <row r="55" spans="2:13" ht="18" customHeight="1" thickBot="1" x14ac:dyDescent="0.25">
      <c r="B55" s="108"/>
      <c r="C55" s="47"/>
      <c r="D55" s="126" t="str">
        <f>IF('Start Here-Common Inputs'!D68="","",'Start Here-Common Inputs'!D68)</f>
        <v/>
      </c>
      <c r="E55" s="43"/>
      <c r="F55" s="263" t="str">
        <f>IF('Start Here-Common Inputs'!F68="","",'Start Here-Common Inputs'!F68)</f>
        <v/>
      </c>
      <c r="G55" s="321">
        <f t="shared" si="0"/>
        <v>0</v>
      </c>
      <c r="H55" s="88"/>
      <c r="I55" s="321">
        <f t="shared" si="1"/>
        <v>0</v>
      </c>
      <c r="J55" s="88"/>
      <c r="K55" s="322">
        <f t="shared" si="2"/>
        <v>0</v>
      </c>
      <c r="L55" s="69"/>
      <c r="M55" s="48"/>
    </row>
    <row r="56" spans="2:13" ht="18" customHeight="1" thickBot="1" x14ac:dyDescent="0.25">
      <c r="B56" s="108"/>
      <c r="C56" s="47"/>
      <c r="D56" s="126" t="str">
        <f>IF('Start Here-Common Inputs'!D69="","",'Start Here-Common Inputs'!D69)</f>
        <v/>
      </c>
      <c r="E56" s="43"/>
      <c r="F56" s="263" t="str">
        <f>IF('Start Here-Common Inputs'!F69="","",'Start Here-Common Inputs'!F69)</f>
        <v/>
      </c>
      <c r="G56" s="321">
        <f t="shared" si="0"/>
        <v>0</v>
      </c>
      <c r="H56" s="88"/>
      <c r="I56" s="321">
        <f t="shared" si="1"/>
        <v>0</v>
      </c>
      <c r="J56" s="88"/>
      <c r="K56" s="322">
        <f t="shared" si="2"/>
        <v>0</v>
      </c>
      <c r="L56" s="69"/>
      <c r="M56" s="48"/>
    </row>
    <row r="57" spans="2:13" ht="18" customHeight="1" thickBot="1" x14ac:dyDescent="0.25">
      <c r="B57" s="108"/>
      <c r="C57" s="47"/>
      <c r="D57" s="126" t="str">
        <f>IF('Start Here-Common Inputs'!D70="","",'Start Here-Common Inputs'!D70)</f>
        <v/>
      </c>
      <c r="E57" s="43"/>
      <c r="F57" s="263" t="str">
        <f>IF('Start Here-Common Inputs'!F70="","",'Start Here-Common Inputs'!F70)</f>
        <v/>
      </c>
      <c r="G57" s="321">
        <f t="shared" si="0"/>
        <v>0</v>
      </c>
      <c r="H57" s="88"/>
      <c r="I57" s="321">
        <f t="shared" si="1"/>
        <v>0</v>
      </c>
      <c r="J57" s="88"/>
      <c r="K57" s="322">
        <f t="shared" si="2"/>
        <v>0</v>
      </c>
      <c r="L57" s="69"/>
      <c r="M57" s="48"/>
    </row>
    <row r="58" spans="2:13" ht="18" customHeight="1" thickBot="1" x14ac:dyDescent="0.25">
      <c r="B58" s="108"/>
      <c r="C58" s="47"/>
      <c r="D58" s="126" t="str">
        <f>IF('Start Here-Common Inputs'!D71="","",'Start Here-Common Inputs'!D71)</f>
        <v/>
      </c>
      <c r="E58" s="43"/>
      <c r="F58" s="263" t="str">
        <f>IF('Start Here-Common Inputs'!F71="","",'Start Here-Common Inputs'!F71)</f>
        <v/>
      </c>
      <c r="G58" s="321">
        <f t="shared" si="0"/>
        <v>0</v>
      </c>
      <c r="H58" s="88"/>
      <c r="I58" s="321">
        <f t="shared" si="1"/>
        <v>0</v>
      </c>
      <c r="J58" s="88"/>
      <c r="K58" s="322">
        <f t="shared" si="2"/>
        <v>0</v>
      </c>
      <c r="L58" s="69"/>
      <c r="M58" s="48"/>
    </row>
    <row r="59" spans="2:13" ht="18" customHeight="1" thickBot="1" x14ac:dyDescent="0.25">
      <c r="B59" s="108"/>
      <c r="C59" s="47"/>
      <c r="D59" s="126" t="str">
        <f>IF('Start Here-Common Inputs'!D72="","",'Start Here-Common Inputs'!D72)</f>
        <v/>
      </c>
      <c r="E59" s="43"/>
      <c r="F59" s="263" t="str">
        <f>IF('Start Here-Common Inputs'!F72="","",'Start Here-Common Inputs'!F72)</f>
        <v/>
      </c>
      <c r="G59" s="321">
        <f t="shared" si="0"/>
        <v>0</v>
      </c>
      <c r="H59" s="88"/>
      <c r="I59" s="321">
        <f t="shared" si="1"/>
        <v>0</v>
      </c>
      <c r="J59" s="88"/>
      <c r="K59" s="322">
        <f t="shared" si="2"/>
        <v>0</v>
      </c>
      <c r="L59" s="69"/>
      <c r="M59" s="48"/>
    </row>
    <row r="60" spans="2:13" ht="18" customHeight="1" thickBot="1" x14ac:dyDescent="0.25">
      <c r="B60" s="50"/>
      <c r="C60" s="47"/>
      <c r="D60" s="126" t="str">
        <f>IF('Start Here-Common Inputs'!D73="","",'Start Here-Common Inputs'!D73)</f>
        <v/>
      </c>
      <c r="E60" s="43"/>
      <c r="F60" s="263" t="str">
        <f>IF('Start Here-Common Inputs'!F73="","",'Start Here-Common Inputs'!F73)</f>
        <v/>
      </c>
      <c r="G60" s="321">
        <f t="shared" si="0"/>
        <v>0</v>
      </c>
      <c r="H60" s="88"/>
      <c r="I60" s="321">
        <f t="shared" si="1"/>
        <v>0</v>
      </c>
      <c r="J60" s="88"/>
      <c r="K60" s="322">
        <f t="shared" si="2"/>
        <v>0</v>
      </c>
      <c r="L60" s="69"/>
      <c r="M60" s="48"/>
    </row>
    <row r="61" spans="2:13" ht="18" customHeight="1" thickBot="1" x14ac:dyDescent="0.25">
      <c r="B61" s="50"/>
      <c r="C61" s="47"/>
      <c r="D61" s="126" t="str">
        <f>IF('Start Here-Common Inputs'!D74="","",'Start Here-Common Inputs'!D74)</f>
        <v/>
      </c>
      <c r="E61" s="43"/>
      <c r="F61" s="263" t="str">
        <f>IF('Start Here-Common Inputs'!F74="","",'Start Here-Common Inputs'!F74)</f>
        <v/>
      </c>
      <c r="G61" s="321">
        <f t="shared" si="0"/>
        <v>0</v>
      </c>
      <c r="H61" s="88"/>
      <c r="I61" s="321">
        <f t="shared" si="1"/>
        <v>0</v>
      </c>
      <c r="J61" s="88"/>
      <c r="K61" s="322">
        <f t="shared" si="2"/>
        <v>0</v>
      </c>
      <c r="L61" s="69"/>
      <c r="M61" s="48"/>
    </row>
    <row r="62" spans="2:13" ht="12" thickBot="1" x14ac:dyDescent="0.25">
      <c r="C62" s="109"/>
      <c r="D62" s="89"/>
      <c r="E62" s="89"/>
      <c r="F62" s="89"/>
      <c r="G62" s="90"/>
      <c r="H62" s="89"/>
      <c r="I62" s="89"/>
      <c r="J62" s="89"/>
      <c r="K62" s="190"/>
      <c r="L62" s="91"/>
      <c r="M62" s="48"/>
    </row>
  </sheetData>
  <sheetProtection password="CAB7" sheet="1" objects="1" scenarios="1" selectLockedCells="1"/>
  <mergeCells count="4">
    <mergeCell ref="C2:L2"/>
    <mergeCell ref="D8:J8"/>
    <mergeCell ref="H9:J9"/>
    <mergeCell ref="D4:K4"/>
  </mergeCells>
  <conditionalFormatting sqref="G12:K61">
    <cfRule type="containsText" dxfId="0" priority="1" operator="containsText" text="Missing">
      <formula>NOT(ISERROR(SEARCH("Missing",G12)))</formula>
    </cfRule>
  </conditionalFormatting>
  <dataValidations count="1">
    <dataValidation type="list" allowBlank="1" showInputMessage="1" showErrorMessage="1" sqref="H12:H61 J12:J61">
      <formula1>"Yes, No"</formula1>
    </dataValidation>
  </dataValidations>
  <pageMargins left="0.25" right="0.25" top="0.25" bottom="0.5" header="0.25" footer="0.25"/>
  <pageSetup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showGridLines="0" topLeftCell="A13" zoomScale="90" zoomScaleNormal="90" workbookViewId="0">
      <selection activeCell="H34" sqref="H34"/>
    </sheetView>
  </sheetViews>
  <sheetFormatPr defaultRowHeight="11.25" x14ac:dyDescent="0.2"/>
  <cols>
    <col min="1" max="1" width="1.33203125" style="51" customWidth="1"/>
    <col min="2" max="2" width="27" style="51" customWidth="1"/>
    <col min="3" max="3" width="2.33203125" style="51" customWidth="1"/>
    <col min="4" max="4" width="15.1640625" style="51" customWidth="1"/>
    <col min="5" max="5" width="86.1640625" style="51" customWidth="1"/>
    <col min="6" max="6" width="0.83203125" style="51" customWidth="1"/>
    <col min="7" max="7" width="6.6640625" style="186" customWidth="1"/>
    <col min="8" max="8" width="42.6640625" style="186" customWidth="1"/>
    <col min="9" max="9" width="14.5" style="186" customWidth="1"/>
    <col min="10" max="10" width="11.6640625" style="186" customWidth="1"/>
    <col min="11" max="11" width="21.1640625" style="186" customWidth="1"/>
    <col min="12" max="12" width="9.33203125" style="186"/>
    <col min="13" max="13" width="15" style="186" customWidth="1"/>
    <col min="14" max="19" width="9.33203125" style="186"/>
    <col min="20" max="21" width="9.33203125" style="104"/>
    <col min="22" max="26" width="9.33203125" style="51"/>
    <col min="27" max="16384" width="9.33203125" style="24"/>
  </cols>
  <sheetData>
    <row r="1" spans="1:26" ht="8.25" customHeight="1" x14ac:dyDescent="0.2"/>
    <row r="2" spans="1:26" ht="41.25" customHeight="1" x14ac:dyDescent="0.2">
      <c r="B2" s="197" t="s">
        <v>70</v>
      </c>
      <c r="C2" s="442" t="s">
        <v>186</v>
      </c>
      <c r="D2" s="443"/>
      <c r="E2" s="443"/>
    </row>
    <row r="3" spans="1:26" s="28" customFormat="1" ht="8.25" customHeight="1" thickBot="1" x14ac:dyDescent="0.25">
      <c r="A3" s="25"/>
      <c r="B3" s="25"/>
      <c r="C3" s="26"/>
      <c r="D3" s="26"/>
      <c r="E3" s="26"/>
      <c r="F3" s="26"/>
      <c r="G3" s="227"/>
      <c r="H3" s="227"/>
      <c r="I3" s="227"/>
      <c r="J3" s="186"/>
      <c r="K3" s="186"/>
      <c r="L3" s="186"/>
      <c r="M3" s="186"/>
      <c r="N3" s="186"/>
      <c r="O3" s="186"/>
      <c r="P3" s="186"/>
      <c r="Q3" s="186"/>
      <c r="R3" s="186"/>
      <c r="S3" s="186"/>
      <c r="T3" s="104"/>
      <c r="U3" s="104"/>
      <c r="V3" s="25"/>
      <c r="W3" s="25"/>
      <c r="X3" s="25"/>
      <c r="Y3" s="25"/>
      <c r="Z3" s="25"/>
    </row>
    <row r="4" spans="1:26" s="28" customFormat="1" ht="85.5" customHeight="1" x14ac:dyDescent="0.2">
      <c r="A4" s="25"/>
      <c r="B4" s="25"/>
      <c r="C4" s="223" t="s">
        <v>9</v>
      </c>
      <c r="D4" s="458" t="s">
        <v>163</v>
      </c>
      <c r="E4" s="459"/>
      <c r="F4" s="26"/>
      <c r="G4" s="227"/>
      <c r="H4" s="186"/>
      <c r="I4" s="186"/>
      <c r="J4" s="186"/>
      <c r="K4" s="186"/>
      <c r="L4" s="186"/>
      <c r="M4" s="186"/>
      <c r="N4" s="186"/>
      <c r="O4" s="186"/>
      <c r="P4" s="186"/>
      <c r="Q4" s="186"/>
      <c r="R4" s="186"/>
      <c r="S4" s="186"/>
      <c r="T4" s="104"/>
      <c r="U4" s="104"/>
      <c r="V4" s="25"/>
      <c r="W4" s="25"/>
      <c r="X4" s="25"/>
      <c r="Y4" s="25"/>
      <c r="Z4" s="25"/>
    </row>
    <row r="5" spans="1:26" s="28" customFormat="1" ht="15" customHeight="1" thickBot="1" x14ac:dyDescent="0.25">
      <c r="A5" s="25"/>
      <c r="B5" s="25"/>
      <c r="C5" s="35"/>
      <c r="D5" s="36"/>
      <c r="E5" s="37"/>
      <c r="F5" s="26"/>
      <c r="G5" s="227"/>
      <c r="H5" s="186"/>
      <c r="I5" s="186"/>
      <c r="J5" s="186"/>
      <c r="K5" s="186"/>
      <c r="L5" s="186"/>
      <c r="M5" s="186"/>
      <c r="N5" s="186"/>
      <c r="O5" s="186"/>
      <c r="P5" s="186"/>
      <c r="Q5" s="186"/>
      <c r="R5" s="186"/>
      <c r="S5" s="186"/>
      <c r="T5" s="104"/>
      <c r="U5" s="104"/>
      <c r="V5" s="25"/>
      <c r="W5" s="25"/>
      <c r="X5" s="25"/>
      <c r="Y5" s="25"/>
      <c r="Z5" s="25"/>
    </row>
    <row r="6" spans="1:26" s="28" customFormat="1" ht="8.25" customHeight="1" thickBot="1" x14ac:dyDescent="0.25">
      <c r="A6" s="25"/>
      <c r="B6" s="25"/>
      <c r="C6" s="26"/>
      <c r="D6" s="26"/>
      <c r="E6" s="26"/>
      <c r="F6" s="26"/>
      <c r="G6" s="227"/>
      <c r="H6" s="227"/>
      <c r="I6" s="227"/>
      <c r="J6" s="186"/>
      <c r="K6" s="186"/>
      <c r="L6" s="186"/>
      <c r="M6" s="186"/>
      <c r="N6" s="186"/>
      <c r="O6" s="186"/>
      <c r="P6" s="186"/>
      <c r="Q6" s="186"/>
      <c r="R6" s="186"/>
      <c r="S6" s="186"/>
      <c r="T6" s="104"/>
      <c r="U6" s="104"/>
      <c r="V6" s="25"/>
      <c r="W6" s="25"/>
      <c r="X6" s="25"/>
      <c r="Y6" s="25"/>
      <c r="Z6" s="25"/>
    </row>
    <row r="7" spans="1:26" s="28" customFormat="1" ht="138" customHeight="1" x14ac:dyDescent="0.2">
      <c r="A7" s="25"/>
      <c r="B7" s="25"/>
      <c r="C7" s="223" t="s">
        <v>9</v>
      </c>
      <c r="D7" s="458" t="s">
        <v>180</v>
      </c>
      <c r="E7" s="459"/>
      <c r="F7" s="26"/>
      <c r="G7" s="227"/>
      <c r="H7" s="186"/>
      <c r="I7" s="186"/>
      <c r="J7" s="186"/>
      <c r="K7" s="186"/>
      <c r="L7" s="186"/>
      <c r="M7" s="186"/>
      <c r="N7" s="186"/>
      <c r="O7" s="186"/>
      <c r="P7" s="186"/>
      <c r="Q7" s="186"/>
      <c r="R7" s="186"/>
      <c r="S7" s="186"/>
      <c r="T7" s="104"/>
      <c r="U7" s="104"/>
      <c r="V7" s="25"/>
      <c r="W7" s="25"/>
      <c r="X7" s="25"/>
      <c r="Y7" s="25"/>
      <c r="Z7" s="25"/>
    </row>
    <row r="8" spans="1:26" s="28" customFormat="1" ht="15" customHeight="1" thickBot="1" x14ac:dyDescent="0.25">
      <c r="A8" s="25"/>
      <c r="B8" s="25"/>
      <c r="C8" s="35"/>
      <c r="D8" s="36"/>
      <c r="E8" s="37"/>
      <c r="F8" s="26"/>
      <c r="G8" s="227"/>
      <c r="H8" s="186"/>
      <c r="I8" s="186"/>
      <c r="J8" s="186"/>
      <c r="K8" s="186"/>
      <c r="L8" s="186"/>
      <c r="M8" s="186"/>
      <c r="N8" s="186"/>
      <c r="O8" s="186"/>
      <c r="P8" s="186"/>
      <c r="Q8" s="186"/>
      <c r="R8" s="186"/>
      <c r="S8" s="186"/>
      <c r="T8" s="104"/>
      <c r="U8" s="104"/>
      <c r="V8" s="25"/>
      <c r="W8" s="25"/>
      <c r="X8" s="25"/>
      <c r="Y8" s="25"/>
      <c r="Z8" s="25"/>
    </row>
    <row r="9" spans="1:26" s="28" customFormat="1" ht="5.25" customHeight="1" thickBot="1" x14ac:dyDescent="0.25">
      <c r="A9" s="25"/>
      <c r="B9" s="25"/>
      <c r="C9" s="26"/>
      <c r="D9" s="26"/>
      <c r="E9" s="26"/>
      <c r="F9" s="26"/>
      <c r="G9" s="227"/>
      <c r="H9" s="186"/>
      <c r="I9" s="186"/>
      <c r="J9" s="186"/>
      <c r="K9" s="186"/>
      <c r="L9" s="186"/>
      <c r="M9" s="186"/>
      <c r="N9" s="186"/>
      <c r="O9" s="186"/>
      <c r="P9" s="186"/>
      <c r="Q9" s="186"/>
      <c r="R9" s="186"/>
      <c r="S9" s="186"/>
      <c r="T9" s="104"/>
      <c r="U9" s="104"/>
      <c r="V9" s="25"/>
      <c r="W9" s="25"/>
      <c r="X9" s="25"/>
      <c r="Y9" s="25"/>
      <c r="Z9" s="25"/>
    </row>
    <row r="10" spans="1:26" s="28" customFormat="1" ht="15" customHeight="1" x14ac:dyDescent="0.2">
      <c r="A10" s="25"/>
      <c r="B10" s="25"/>
      <c r="C10" s="38"/>
      <c r="D10" s="39"/>
      <c r="E10" s="40"/>
      <c r="F10" s="26"/>
      <c r="G10" s="227"/>
      <c r="H10" s="403"/>
      <c r="I10" s="186"/>
      <c r="J10" s="186"/>
      <c r="K10" s="186"/>
      <c r="L10" s="186"/>
      <c r="M10" s="186"/>
      <c r="N10" s="186"/>
      <c r="O10" s="186"/>
      <c r="P10" s="186"/>
      <c r="Q10" s="186"/>
      <c r="R10" s="186"/>
      <c r="S10" s="186"/>
      <c r="T10" s="104"/>
      <c r="U10" s="104"/>
      <c r="V10" s="25"/>
      <c r="W10" s="25"/>
      <c r="X10" s="25"/>
      <c r="Y10" s="25"/>
      <c r="Z10" s="25"/>
    </row>
    <row r="11" spans="1:26" s="28" customFormat="1" ht="15" customHeight="1" x14ac:dyDescent="0.2">
      <c r="A11" s="25"/>
      <c r="B11" s="25"/>
      <c r="C11" s="31"/>
      <c r="D11" s="282"/>
      <c r="E11" s="222"/>
      <c r="F11" s="26"/>
      <c r="G11" s="227"/>
      <c r="H11" s="186"/>
      <c r="I11" s="186"/>
      <c r="J11" s="186"/>
      <c r="K11" s="186"/>
      <c r="L11" s="186"/>
      <c r="M11" s="186"/>
      <c r="N11" s="186"/>
      <c r="O11" s="186"/>
      <c r="P11" s="186"/>
      <c r="Q11" s="186"/>
      <c r="R11" s="186"/>
      <c r="S11" s="186"/>
      <c r="T11" s="104"/>
      <c r="U11" s="104"/>
      <c r="V11" s="25"/>
      <c r="W11" s="25"/>
      <c r="X11" s="25"/>
      <c r="Y11" s="25"/>
      <c r="Z11" s="25"/>
    </row>
    <row r="12" spans="1:26" s="28" customFormat="1" ht="5.25" customHeight="1" x14ac:dyDescent="0.2">
      <c r="A12" s="25"/>
      <c r="B12" s="25"/>
      <c r="C12" s="42"/>
      <c r="D12" s="43"/>
      <c r="E12" s="44"/>
      <c r="F12" s="26"/>
      <c r="G12" s="227"/>
      <c r="H12" s="186"/>
      <c r="I12" s="186"/>
      <c r="J12" s="186"/>
      <c r="K12" s="186"/>
      <c r="L12" s="186"/>
      <c r="M12" s="186"/>
      <c r="N12" s="186"/>
      <c r="O12" s="186"/>
      <c r="P12" s="186"/>
      <c r="Q12" s="186"/>
      <c r="R12" s="186"/>
      <c r="S12" s="186"/>
      <c r="T12" s="104"/>
      <c r="U12" s="104"/>
      <c r="V12" s="25"/>
      <c r="W12" s="25"/>
      <c r="X12" s="25"/>
      <c r="Y12" s="25"/>
      <c r="Z12" s="25"/>
    </row>
    <row r="13" spans="1:26" s="28" customFormat="1" ht="15" customHeight="1" x14ac:dyDescent="0.2">
      <c r="A13" s="25"/>
      <c r="B13" s="25"/>
      <c r="C13" s="60"/>
      <c r="D13" s="59"/>
      <c r="E13" s="44"/>
      <c r="F13" s="26"/>
      <c r="G13" s="227"/>
      <c r="H13" s="404" t="s">
        <v>71</v>
      </c>
      <c r="I13" s="186"/>
      <c r="J13" s="283" t="s">
        <v>23</v>
      </c>
      <c r="K13" s="186"/>
      <c r="L13" s="186"/>
      <c r="M13" s="186"/>
      <c r="N13" s="186"/>
      <c r="O13" s="186"/>
      <c r="P13" s="186"/>
      <c r="Q13" s="186"/>
      <c r="R13" s="186"/>
      <c r="S13" s="186"/>
      <c r="T13" s="104"/>
      <c r="U13" s="104"/>
      <c r="V13" s="25"/>
      <c r="W13" s="25"/>
      <c r="X13" s="25"/>
      <c r="Y13" s="25"/>
      <c r="Z13" s="25"/>
    </row>
    <row r="14" spans="1:26" s="28" customFormat="1" ht="15" customHeight="1" x14ac:dyDescent="0.2">
      <c r="A14" s="25"/>
      <c r="B14" s="25"/>
      <c r="C14" s="436"/>
      <c r="D14" s="433"/>
      <c r="E14" s="434"/>
      <c r="F14" s="26"/>
      <c r="G14" s="227"/>
      <c r="H14" s="224"/>
      <c r="I14" s="233"/>
      <c r="J14" s="233"/>
      <c r="K14" s="186"/>
      <c r="L14" s="186"/>
      <c r="M14" s="186"/>
      <c r="N14" s="51"/>
      <c r="O14" s="51"/>
      <c r="P14" s="51"/>
      <c r="Q14" s="51"/>
      <c r="R14" s="51"/>
      <c r="S14" s="186"/>
      <c r="T14" s="104"/>
      <c r="U14" s="104"/>
      <c r="V14" s="25"/>
      <c r="W14" s="25"/>
      <c r="X14" s="25"/>
      <c r="Y14" s="25"/>
      <c r="Z14" s="25"/>
    </row>
    <row r="15" spans="1:26" s="28" customFormat="1" ht="15" customHeight="1" x14ac:dyDescent="0.2">
      <c r="A15" s="25"/>
      <c r="B15" s="25"/>
      <c r="C15" s="42"/>
      <c r="D15" s="43"/>
      <c r="E15" s="370" t="s">
        <v>218</v>
      </c>
      <c r="F15" s="369"/>
      <c r="G15" s="186"/>
      <c r="H15" s="375" t="s">
        <v>30</v>
      </c>
      <c r="I15" s="323" t="e">
        <f>COUNTIF('M14 - Input'!H12:H61,"Yes")/J15</f>
        <v>#DIV/0!</v>
      </c>
      <c r="J15" s="230">
        <f>COUNTA('M14 - Input'!D12:D61)-COUNTIF('M14 - Input'!D12:D61,"")</f>
        <v>0</v>
      </c>
      <c r="K15" s="186"/>
      <c r="L15" s="186"/>
      <c r="M15" s="186"/>
      <c r="N15" s="51"/>
      <c r="O15" s="51"/>
      <c r="P15" s="51"/>
      <c r="Q15" s="51"/>
      <c r="R15" s="51"/>
      <c r="S15" s="186"/>
      <c r="T15" s="104"/>
      <c r="U15" s="104"/>
      <c r="V15" s="25"/>
      <c r="W15" s="25"/>
      <c r="X15" s="25"/>
      <c r="Y15" s="25"/>
      <c r="Z15" s="25"/>
    </row>
    <row r="16" spans="1:26" s="28" customFormat="1" ht="15" customHeight="1" x14ac:dyDescent="0.2">
      <c r="A16" s="25"/>
      <c r="B16" s="25"/>
      <c r="C16" s="42"/>
      <c r="D16" s="43"/>
      <c r="E16" s="44"/>
      <c r="F16" s="26"/>
      <c r="G16" s="227"/>
      <c r="H16" s="186"/>
      <c r="I16" s="227"/>
      <c r="J16" s="186"/>
      <c r="K16" s="186"/>
      <c r="L16" s="186"/>
      <c r="M16" s="186"/>
      <c r="N16" s="51"/>
      <c r="O16" s="51"/>
      <c r="P16" s="51"/>
      <c r="Q16" s="51"/>
      <c r="R16" s="51"/>
      <c r="S16" s="186"/>
      <c r="T16" s="104"/>
      <c r="U16" s="104"/>
      <c r="V16" s="25"/>
      <c r="W16" s="25"/>
      <c r="X16" s="25"/>
      <c r="Y16" s="25"/>
      <c r="Z16" s="25"/>
    </row>
    <row r="17" spans="1:26" s="28" customFormat="1" ht="16.5" customHeight="1" x14ac:dyDescent="0.2">
      <c r="A17" s="25"/>
      <c r="B17" s="25"/>
      <c r="C17" s="42"/>
      <c r="D17" s="43"/>
      <c r="E17" s="352"/>
      <c r="F17" s="26"/>
      <c r="G17" s="227"/>
      <c r="H17" s="382" t="s">
        <v>93</v>
      </c>
      <c r="I17" s="323" t="str">
        <f>IF(SUMIF('M14 - Input'!$F$12:$F$61,"Success",'M14 - Input'!$G$12:$G$61)=0,"0%",SUMIF('M14 - Input'!$F$12:$F$61,"Success",'M14 - Input'!$G$12:$G$61)/COUNTIF('M14 - Input'!$F$12:$F$61,"Success"))</f>
        <v>0%</v>
      </c>
      <c r="J17" s="230">
        <f>COUNTIF('M14 - Input'!$F$12:$F$61,"Success")</f>
        <v>0</v>
      </c>
      <c r="K17" s="186"/>
      <c r="L17" s="186"/>
      <c r="M17" s="186"/>
      <c r="N17" s="51"/>
      <c r="O17" s="51"/>
      <c r="P17" s="51"/>
      <c r="Q17" s="51"/>
      <c r="R17" s="51"/>
      <c r="S17" s="186"/>
      <c r="T17" s="104"/>
      <c r="U17" s="104"/>
      <c r="V17" s="25"/>
      <c r="W17" s="25"/>
      <c r="X17" s="25"/>
      <c r="Y17" s="25"/>
      <c r="Z17" s="25"/>
    </row>
    <row r="18" spans="1:26" s="28" customFormat="1" ht="16.5" customHeight="1" x14ac:dyDescent="0.2">
      <c r="A18" s="25"/>
      <c r="B18" s="25"/>
      <c r="C18" s="42"/>
      <c r="D18" s="43"/>
      <c r="E18" s="362">
        <f>+J15</f>
        <v>0</v>
      </c>
      <c r="F18" s="26"/>
      <c r="G18" s="227"/>
      <c r="H18" s="382" t="s">
        <v>94</v>
      </c>
      <c r="I18" s="323" t="str">
        <f>IF(SUMIF('M14 - Input'!$F$12:$F$61,"Withdrew While in Compliance",'M14 - Input'!$G$12:$G$61)=0,"0%",SUMIF('M14 - Input'!$F$12:$F$61,"Withdrew While in Compliance",'M14 - Input'!$G$12:$G$61)/COUNTIF('M14 - Input'!$F$12:$F$61,"Withdrew While in Compliance"))</f>
        <v>0%</v>
      </c>
      <c r="J18" s="230">
        <f>COUNTIF('M14 - Input'!$F$12:$F$61,"Withdrew While In Compliance")</f>
        <v>0</v>
      </c>
      <c r="K18" s="404" t="s">
        <v>72</v>
      </c>
      <c r="L18" s="186"/>
      <c r="M18" s="186"/>
      <c r="N18" s="51"/>
      <c r="O18" s="51"/>
      <c r="P18" s="51"/>
      <c r="Q18" s="51"/>
      <c r="R18" s="51"/>
      <c r="S18" s="186"/>
      <c r="T18" s="104"/>
      <c r="U18" s="104"/>
      <c r="V18" s="25"/>
      <c r="W18" s="25"/>
      <c r="X18" s="25"/>
      <c r="Y18" s="25"/>
      <c r="Z18" s="25"/>
    </row>
    <row r="19" spans="1:26" s="28" customFormat="1" ht="16.5" customHeight="1" x14ac:dyDescent="0.2">
      <c r="A19" s="25"/>
      <c r="B19" s="25"/>
      <c r="C19" s="42"/>
      <c r="D19" s="43"/>
      <c r="E19" s="352"/>
      <c r="F19" s="26"/>
      <c r="G19" s="227"/>
      <c r="H19" s="382" t="s">
        <v>8</v>
      </c>
      <c r="I19" s="323" t="str">
        <f>IF(SUMIF('M14 - Input'!$F$12:$F$61,"Discharged",'M14 - Input'!$G$12:$G$61)=0,"0%",SUMIF('M14 - Input'!$F$12:$F$61,"Discharged",'M14 - Input'!$G$12:$G$61)/COUNTIF('M14 - Input'!$F$12:$F$61,"Discharged"))</f>
        <v>0%</v>
      </c>
      <c r="J19" s="230">
        <f>COUNTIF('M14 - Input'!$F$12:$F$61,"Discharged")</f>
        <v>0</v>
      </c>
      <c r="K19" s="186"/>
      <c r="L19" s="186"/>
      <c r="M19" s="186"/>
      <c r="N19" s="51"/>
      <c r="O19" s="51"/>
      <c r="P19" s="51"/>
      <c r="Q19" s="51"/>
      <c r="R19" s="51"/>
      <c r="S19" s="186"/>
      <c r="T19" s="104"/>
      <c r="U19" s="104"/>
      <c r="V19" s="25"/>
      <c r="W19" s="25"/>
      <c r="X19" s="25"/>
      <c r="Y19" s="25"/>
      <c r="Z19" s="25"/>
    </row>
    <row r="20" spans="1:26" s="28" customFormat="1" ht="16.5" customHeight="1" x14ac:dyDescent="0.2">
      <c r="A20" s="25"/>
      <c r="B20" s="25"/>
      <c r="C20" s="45"/>
      <c r="D20" s="46"/>
      <c r="E20" s="362">
        <f>+J17</f>
        <v>0</v>
      </c>
      <c r="F20" s="26"/>
      <c r="G20" s="227"/>
      <c r="H20" s="258" t="s">
        <v>95</v>
      </c>
      <c r="I20" s="323" t="str">
        <f>IF(SUMIF('M14 - Input'!$F$12:$F$61,"Transferred to Another Treatment",'M14 - Input'!$G$12:$G$61)=0,"0%",SUMIF('M14 - Input'!$F$12:$F$61,"Transferred to Another Treatment",'M14 - Input'!$G$12:$G$61)/COUNTIF('M14 - Input'!$F$12:$F$61,"Transferred to Another Treatment"))</f>
        <v>0%</v>
      </c>
      <c r="J20" s="230">
        <f>COUNTIF('M14 - Input'!$F$12:$F$61,"Transferred to Another Treatment")</f>
        <v>0</v>
      </c>
      <c r="K20" s="186"/>
      <c r="L20" s="186"/>
      <c r="M20" s="186"/>
      <c r="N20" s="51"/>
      <c r="O20" s="51"/>
      <c r="P20" s="51"/>
      <c r="Q20" s="51"/>
      <c r="R20" s="51"/>
      <c r="S20" s="186"/>
      <c r="T20" s="104"/>
      <c r="U20" s="104"/>
      <c r="V20" s="25"/>
      <c r="W20" s="25"/>
      <c r="X20" s="25"/>
      <c r="Y20" s="25"/>
      <c r="Z20" s="25"/>
    </row>
    <row r="21" spans="1:26" s="28" customFormat="1" ht="16.5" customHeight="1" x14ac:dyDescent="0.2">
      <c r="A21" s="25"/>
      <c r="B21" s="25"/>
      <c r="C21" s="45"/>
      <c r="D21" s="46"/>
      <c r="E21" s="362">
        <f>+J18</f>
        <v>0</v>
      </c>
      <c r="F21" s="26"/>
      <c r="G21" s="227"/>
      <c r="H21" s="258" t="s">
        <v>185</v>
      </c>
      <c r="I21" s="323" t="str">
        <f>IF(SUMIF('M14 - Input'!$F$12:$F$61,"Failed to Complete/Terminated",'M14 - Input'!$G$12:$G$61)=0,"0%",SUMIF('M14 - Input'!$F$12:$F$61,"Failed to Complete/Terminated",'M14 - Input'!$G$12:$G$61)/COUNTIF('M14 - Input'!$F$12:$F$61,"Failed to Complete/Terminated"))</f>
        <v>0%</v>
      </c>
      <c r="J21" s="230">
        <f>COUNTIF('M14 - Input'!$F$12:$F$61,"Failed to Complete/Terminated")</f>
        <v>0</v>
      </c>
      <c r="K21" s="186"/>
      <c r="L21" s="186"/>
      <c r="M21" s="186"/>
      <c r="N21" s="51"/>
      <c r="O21" s="51"/>
      <c r="P21" s="51"/>
      <c r="Q21" s="51"/>
      <c r="R21" s="51"/>
      <c r="S21" s="186"/>
      <c r="T21" s="104"/>
      <c r="U21" s="104"/>
      <c r="V21" s="25"/>
      <c r="W21" s="25"/>
      <c r="X21" s="25"/>
      <c r="Y21" s="25"/>
      <c r="Z21" s="25"/>
    </row>
    <row r="22" spans="1:26" s="28" customFormat="1" ht="16.5" customHeight="1" x14ac:dyDescent="0.2">
      <c r="A22" s="25"/>
      <c r="B22" s="25"/>
      <c r="C22" s="45"/>
      <c r="D22" s="46"/>
      <c r="E22" s="362">
        <f>+J19</f>
        <v>0</v>
      </c>
      <c r="F22" s="26"/>
      <c r="G22" s="227"/>
      <c r="H22" s="186"/>
      <c r="I22" s="186"/>
      <c r="J22" s="186"/>
      <c r="K22" s="186"/>
      <c r="L22" s="186"/>
      <c r="M22" s="186"/>
      <c r="N22" s="51"/>
      <c r="O22" s="51"/>
      <c r="P22" s="51"/>
      <c r="Q22" s="51"/>
      <c r="R22" s="51"/>
      <c r="S22" s="186"/>
      <c r="T22" s="104"/>
      <c r="U22" s="104"/>
      <c r="V22" s="25"/>
      <c r="W22" s="25"/>
      <c r="X22" s="25"/>
      <c r="Y22" s="25"/>
      <c r="Z22" s="25"/>
    </row>
    <row r="23" spans="1:26" s="28" customFormat="1" ht="16.5" customHeight="1" x14ac:dyDescent="0.2">
      <c r="A23" s="25"/>
      <c r="B23" s="25"/>
      <c r="C23" s="45"/>
      <c r="D23" s="46"/>
      <c r="E23" s="363">
        <f>+J20</f>
        <v>0</v>
      </c>
      <c r="F23" s="26"/>
      <c r="G23" s="227"/>
      <c r="H23" s="186"/>
      <c r="I23" s="323"/>
      <c r="J23" s="186"/>
      <c r="K23" s="186"/>
      <c r="L23" s="186"/>
      <c r="M23" s="186"/>
      <c r="N23" s="51"/>
      <c r="O23" s="51"/>
      <c r="P23" s="51"/>
      <c r="Q23" s="51"/>
      <c r="R23" s="51"/>
      <c r="S23" s="186"/>
      <c r="T23" s="104"/>
      <c r="U23" s="104"/>
      <c r="V23" s="25"/>
      <c r="W23" s="25"/>
      <c r="X23" s="25"/>
      <c r="Y23" s="25"/>
      <c r="Z23" s="25"/>
    </row>
    <row r="24" spans="1:26" s="28" customFormat="1" ht="16.5" customHeight="1" x14ac:dyDescent="0.2">
      <c r="A24" s="25"/>
      <c r="B24" s="25"/>
      <c r="C24" s="45"/>
      <c r="D24" s="46"/>
      <c r="E24" s="363">
        <f>+J21</f>
        <v>0</v>
      </c>
      <c r="F24" s="26"/>
      <c r="G24" s="227"/>
      <c r="H24" s="186"/>
      <c r="I24" s="227"/>
      <c r="J24" s="186"/>
      <c r="K24" s="186"/>
      <c r="L24" s="186"/>
      <c r="M24" s="186"/>
      <c r="N24" s="51"/>
      <c r="O24" s="51"/>
      <c r="P24" s="51"/>
      <c r="Q24" s="51"/>
      <c r="R24" s="51"/>
      <c r="S24" s="186"/>
      <c r="T24" s="104"/>
      <c r="U24" s="104"/>
      <c r="V24" s="25"/>
      <c r="W24" s="25"/>
      <c r="X24" s="25"/>
      <c r="Y24" s="25"/>
      <c r="Z24" s="25"/>
    </row>
    <row r="25" spans="1:26" s="28" customFormat="1" ht="16.5" customHeight="1" x14ac:dyDescent="0.2">
      <c r="A25" s="25"/>
      <c r="B25" s="25"/>
      <c r="C25" s="45"/>
      <c r="D25" s="46"/>
      <c r="E25" s="352"/>
      <c r="F25" s="26"/>
      <c r="G25" s="227"/>
      <c r="H25" s="186"/>
      <c r="I25" s="227"/>
      <c r="J25" s="186"/>
      <c r="K25" s="186"/>
      <c r="L25" s="186"/>
      <c r="M25" s="186"/>
      <c r="N25" s="51"/>
      <c r="O25" s="51"/>
      <c r="P25" s="51"/>
      <c r="Q25" s="51"/>
      <c r="R25" s="51"/>
      <c r="S25" s="186"/>
      <c r="T25" s="104"/>
      <c r="U25" s="104"/>
      <c r="V25" s="25"/>
      <c r="W25" s="25"/>
      <c r="X25" s="25"/>
      <c r="Y25" s="25"/>
      <c r="Z25" s="25"/>
    </row>
    <row r="26" spans="1:26" s="28" customFormat="1" ht="16.5" customHeight="1" x14ac:dyDescent="0.2">
      <c r="A26" s="25"/>
      <c r="B26" s="25"/>
      <c r="C26" s="45"/>
      <c r="D26" s="46"/>
      <c r="E26" s="361"/>
      <c r="F26" s="26"/>
      <c r="G26" s="227"/>
      <c r="H26" s="233" t="s">
        <v>30</v>
      </c>
      <c r="I26" s="323" t="e">
        <f>COUNTIF('M14 - Input'!K12:K61,"1")/J15</f>
        <v>#DIV/0!</v>
      </c>
      <c r="J26" s="186"/>
      <c r="K26" s="186"/>
      <c r="L26" s="186"/>
      <c r="M26" s="186"/>
      <c r="N26" s="51"/>
      <c r="O26" s="51"/>
      <c r="P26" s="51"/>
      <c r="Q26" s="51"/>
      <c r="R26" s="51"/>
      <c r="S26" s="186"/>
      <c r="T26" s="104"/>
      <c r="U26" s="104"/>
      <c r="V26" s="25"/>
      <c r="W26" s="25"/>
      <c r="X26" s="25"/>
      <c r="Y26" s="25"/>
      <c r="Z26" s="25"/>
    </row>
    <row r="27" spans="1:26" s="28" customFormat="1" ht="16.5" customHeight="1" x14ac:dyDescent="0.2">
      <c r="A27" s="25"/>
      <c r="B27" s="25"/>
      <c r="C27" s="45"/>
      <c r="D27" s="46"/>
      <c r="E27" s="361"/>
      <c r="F27" s="26"/>
      <c r="G27" s="227"/>
      <c r="H27" s="186"/>
      <c r="I27" s="227"/>
      <c r="J27" s="186"/>
      <c r="K27" s="186"/>
      <c r="L27" s="186"/>
      <c r="M27" s="186"/>
      <c r="N27" s="51"/>
      <c r="O27" s="51"/>
      <c r="P27" s="51"/>
      <c r="Q27" s="51"/>
      <c r="R27" s="51"/>
      <c r="S27" s="186"/>
      <c r="T27" s="104"/>
      <c r="U27" s="104"/>
      <c r="V27" s="25"/>
      <c r="W27" s="25"/>
      <c r="X27" s="25"/>
      <c r="Y27" s="25"/>
      <c r="Z27" s="25"/>
    </row>
    <row r="28" spans="1:26" s="28" customFormat="1" ht="16.5" customHeight="1" x14ac:dyDescent="0.2">
      <c r="A28" s="25"/>
      <c r="B28" s="25"/>
      <c r="C28" s="45"/>
      <c r="D28" s="46"/>
      <c r="E28" s="361"/>
      <c r="F28" s="26"/>
      <c r="G28" s="227"/>
      <c r="H28" s="382" t="s">
        <v>93</v>
      </c>
      <c r="I28" s="323" t="str">
        <f>IF(SUMIF('M14 - Input'!$F$12:$F$61,"Success",'M14 - Input'!$K$12:$K$61)=0,"0%",SUMIF('M14 - Input'!$F$12:$F$61,"Success",'M14 - Input'!$K$12:$K$61)/COUNTIF('M14 - Input'!$F$12:$F$61,"Success"))</f>
        <v>0%</v>
      </c>
      <c r="J28" s="186"/>
      <c r="K28" s="186"/>
      <c r="L28" s="186"/>
      <c r="M28" s="186"/>
      <c r="N28" s="51"/>
      <c r="O28" s="51"/>
      <c r="P28" s="51"/>
      <c r="Q28" s="51"/>
      <c r="R28" s="51"/>
      <c r="S28" s="186"/>
      <c r="T28" s="104"/>
      <c r="U28" s="104"/>
      <c r="V28" s="25"/>
      <c r="W28" s="25"/>
      <c r="X28" s="25"/>
      <c r="Y28" s="25"/>
      <c r="Z28" s="25"/>
    </row>
    <row r="29" spans="1:26" s="28" customFormat="1" ht="16.5" customHeight="1" x14ac:dyDescent="0.2">
      <c r="A29" s="25"/>
      <c r="B29" s="25"/>
      <c r="C29" s="45"/>
      <c r="D29" s="46"/>
      <c r="E29" s="361">
        <f>+J15</f>
        <v>0</v>
      </c>
      <c r="F29" s="26"/>
      <c r="G29" s="227"/>
      <c r="H29" s="382" t="s">
        <v>94</v>
      </c>
      <c r="I29" s="323" t="str">
        <f>IF(SUMIF('M14 - Input'!$F$12:$F$61,"Withdrew While in Compliance",'M14 - Input'!$K$12:$K$61)=0,"0%",SUMIF('M14 - Input'!$F$12:$F$61,"Withdrew While in Compliance",'M14 - Input'!$K$12:$K$61)/COUNTIF('M14 - Input'!$F$12:$F$61,"Withdrew While in Compliance"))</f>
        <v>0%</v>
      </c>
      <c r="J29" s="186"/>
      <c r="K29" s="186"/>
      <c r="L29" s="186"/>
      <c r="M29" s="186"/>
      <c r="N29" s="51"/>
      <c r="O29" s="51"/>
      <c r="P29" s="51"/>
      <c r="Q29" s="51"/>
      <c r="R29" s="51"/>
      <c r="S29" s="186"/>
      <c r="T29" s="104"/>
      <c r="U29" s="104"/>
      <c r="V29" s="25"/>
      <c r="W29" s="25"/>
      <c r="X29" s="25"/>
      <c r="Y29" s="25"/>
      <c r="Z29" s="25"/>
    </row>
    <row r="30" spans="1:26" s="28" customFormat="1" ht="16.5" customHeight="1" x14ac:dyDescent="0.2">
      <c r="A30" s="25"/>
      <c r="B30" s="25"/>
      <c r="C30" s="45"/>
      <c r="D30" s="46"/>
      <c r="E30" s="361"/>
      <c r="F30" s="26"/>
      <c r="G30" s="227"/>
      <c r="H30" s="382" t="s">
        <v>8</v>
      </c>
      <c r="I30" s="323" t="str">
        <f>IF(SUMIF('M14 - Input'!$F$12:$F$61,"Discharged",'M14 - Input'!$K$12:$K$61)=0,"0%",SUMIF('M14 - Input'!$F$12:$F$61,"Discharged",'M14 - Input'!$K$12:$K$61)/COUNTIF('M14 - Input'!$F$12:$F$61,"Discharged"))</f>
        <v>0%</v>
      </c>
      <c r="J30" s="186"/>
      <c r="K30" s="404" t="s">
        <v>73</v>
      </c>
      <c r="L30" s="186"/>
      <c r="M30" s="186"/>
      <c r="N30" s="51"/>
      <c r="O30" s="51"/>
      <c r="P30" s="51"/>
      <c r="Q30" s="51"/>
      <c r="R30" s="51"/>
      <c r="S30" s="186"/>
      <c r="T30" s="104"/>
      <c r="U30" s="104"/>
      <c r="V30" s="25"/>
      <c r="W30" s="25"/>
      <c r="X30" s="25"/>
      <c r="Y30" s="25"/>
      <c r="Z30" s="25"/>
    </row>
    <row r="31" spans="1:26" s="28" customFormat="1" ht="16.5" customHeight="1" x14ac:dyDescent="0.2">
      <c r="A31" s="25"/>
      <c r="B31" s="25"/>
      <c r="C31" s="45"/>
      <c r="D31" s="46"/>
      <c r="E31" s="361">
        <f>+J17</f>
        <v>0</v>
      </c>
      <c r="F31" s="26"/>
      <c r="G31" s="227"/>
      <c r="H31" s="258" t="s">
        <v>95</v>
      </c>
      <c r="I31" s="323" t="str">
        <f>IF(SUMIF('M14 - Input'!$F$12:$F$61,"Transferred to Another Treatment",'M14 - Input'!$K$12:$K$61)=0,"0%",SUMIF('M14 - Input'!$F$12:$F$61,"Transferred to Another Treatment",'M14 - Input'!$K$12:$K$61)/COUNTIF('M14 - Input'!$F$12:$F$61,"Transferred to Another Treatment"))</f>
        <v>0%</v>
      </c>
      <c r="J31" s="314"/>
      <c r="K31" s="417"/>
      <c r="L31" s="186"/>
      <c r="M31" s="186"/>
      <c r="N31" s="51"/>
      <c r="O31" s="51"/>
      <c r="P31" s="51"/>
      <c r="Q31" s="51"/>
      <c r="R31" s="51"/>
      <c r="S31" s="186"/>
      <c r="T31" s="104"/>
      <c r="U31" s="104"/>
      <c r="V31" s="25"/>
      <c r="W31" s="25"/>
      <c r="X31" s="25"/>
      <c r="Y31" s="25"/>
      <c r="Z31" s="25"/>
    </row>
    <row r="32" spans="1:26" s="28" customFormat="1" ht="16.5" customHeight="1" x14ac:dyDescent="0.2">
      <c r="A32" s="25"/>
      <c r="B32" s="25"/>
      <c r="C32" s="45"/>
      <c r="D32" s="46"/>
      <c r="E32" s="361">
        <f>+J18</f>
        <v>0</v>
      </c>
      <c r="F32" s="26"/>
      <c r="G32" s="227"/>
      <c r="H32" s="258" t="s">
        <v>185</v>
      </c>
      <c r="I32" s="323" t="str">
        <f>IF(SUMIF('M14 - Input'!$F$12:$F$61,"Failed to Complete/Terminated",'M14 - Input'!$K$12:$K$61)=0,"0%",SUMIF('M14 - Input'!$F$12:$F$61,"Failed to Complete/Terminated",'M14 - Input'!$K$12:$K$61)/COUNTIF('M14 - Input'!$F$12:$F$61,"Failed to Complete/Terminated"))</f>
        <v>0%</v>
      </c>
      <c r="J32" s="314"/>
      <c r="K32" s="186"/>
      <c r="L32" s="314"/>
      <c r="M32" s="186"/>
      <c r="N32" s="51"/>
      <c r="O32" s="51"/>
      <c r="P32" s="51"/>
      <c r="Q32" s="51"/>
      <c r="R32" s="51"/>
      <c r="S32" s="186"/>
      <c r="T32" s="104"/>
      <c r="U32" s="104"/>
      <c r="V32" s="25"/>
      <c r="W32" s="25"/>
      <c r="X32" s="25"/>
      <c r="Y32" s="25"/>
      <c r="Z32" s="25"/>
    </row>
    <row r="33" spans="1:26" s="28" customFormat="1" ht="16.5" customHeight="1" x14ac:dyDescent="0.2">
      <c r="A33" s="25"/>
      <c r="B33" s="25"/>
      <c r="C33" s="45"/>
      <c r="D33" s="46"/>
      <c r="E33" s="361">
        <f>+J19</f>
        <v>0</v>
      </c>
      <c r="F33" s="26"/>
      <c r="G33" s="227"/>
      <c r="H33" s="186"/>
      <c r="I33" s="186"/>
      <c r="J33" s="233"/>
      <c r="K33" s="186"/>
      <c r="L33" s="233"/>
      <c r="M33" s="186"/>
      <c r="N33" s="51"/>
      <c r="O33" s="51"/>
      <c r="P33" s="51"/>
      <c r="Q33" s="51"/>
      <c r="R33" s="51"/>
      <c r="S33" s="186"/>
      <c r="T33" s="104"/>
      <c r="U33" s="104"/>
      <c r="V33" s="25"/>
      <c r="W33" s="25"/>
      <c r="X33" s="25"/>
      <c r="Y33" s="25"/>
      <c r="Z33" s="25"/>
    </row>
    <row r="34" spans="1:26" s="28" customFormat="1" ht="18" customHeight="1" x14ac:dyDescent="0.2">
      <c r="A34" s="25"/>
      <c r="B34" s="25"/>
      <c r="C34" s="45"/>
      <c r="D34" s="46"/>
      <c r="E34" s="361">
        <f>+J20</f>
        <v>0</v>
      </c>
      <c r="F34" s="26"/>
      <c r="G34" s="227"/>
      <c r="H34" s="186"/>
      <c r="I34" s="227"/>
      <c r="J34" s="230"/>
      <c r="K34" s="186"/>
      <c r="L34" s="230"/>
      <c r="M34" s="186"/>
      <c r="N34" s="51"/>
      <c r="O34" s="51"/>
      <c r="P34" s="51"/>
      <c r="Q34" s="51"/>
      <c r="R34" s="51"/>
      <c r="S34" s="186"/>
      <c r="T34" s="104"/>
      <c r="U34" s="104"/>
      <c r="V34" s="25"/>
      <c r="W34" s="25"/>
      <c r="X34" s="25"/>
      <c r="Y34" s="25"/>
      <c r="Z34" s="25"/>
    </row>
    <row r="35" spans="1:26" s="28" customFormat="1" ht="16.5" customHeight="1" x14ac:dyDescent="0.2">
      <c r="A35" s="25"/>
      <c r="B35" s="25"/>
      <c r="C35" s="45"/>
      <c r="D35" s="46"/>
      <c r="E35" s="361">
        <f>+J21</f>
        <v>0</v>
      </c>
      <c r="F35" s="26"/>
      <c r="G35" s="227"/>
      <c r="H35" s="186"/>
      <c r="I35" s="186"/>
      <c r="J35" s="230"/>
      <c r="K35" s="186"/>
      <c r="L35" s="230"/>
      <c r="M35" s="186"/>
      <c r="N35" s="51"/>
      <c r="O35" s="51"/>
      <c r="P35" s="51"/>
      <c r="Q35" s="51"/>
      <c r="R35" s="51"/>
      <c r="S35" s="186"/>
      <c r="T35" s="104"/>
      <c r="U35" s="104"/>
      <c r="V35" s="25"/>
      <c r="W35" s="25"/>
      <c r="X35" s="25"/>
      <c r="Y35" s="25"/>
      <c r="Z35" s="25"/>
    </row>
    <row r="36" spans="1:26" s="28" customFormat="1" ht="16.5" customHeight="1" x14ac:dyDescent="0.2">
      <c r="A36" s="25"/>
      <c r="B36" s="25"/>
      <c r="C36" s="45"/>
      <c r="D36" s="46"/>
      <c r="E36" s="352"/>
      <c r="F36" s="26"/>
      <c r="G36" s="227"/>
      <c r="H36" s="186"/>
      <c r="I36" s="186"/>
      <c r="J36" s="230"/>
      <c r="K36" s="186"/>
      <c r="L36" s="230"/>
      <c r="M36" s="186"/>
      <c r="N36" s="51"/>
      <c r="O36" s="51"/>
      <c r="P36" s="51"/>
      <c r="Q36" s="51"/>
      <c r="R36" s="51"/>
      <c r="S36" s="186"/>
      <c r="T36" s="104"/>
      <c r="U36" s="104"/>
      <c r="V36" s="25"/>
      <c r="W36" s="25"/>
      <c r="X36" s="25"/>
      <c r="Y36" s="25"/>
      <c r="Z36" s="25"/>
    </row>
    <row r="37" spans="1:26" s="28" customFormat="1" ht="16.5" customHeight="1" x14ac:dyDescent="0.2">
      <c r="A37" s="25"/>
      <c r="B37" s="25"/>
      <c r="C37" s="45"/>
      <c r="D37" s="46"/>
      <c r="E37" s="352"/>
      <c r="F37" s="26"/>
      <c r="G37" s="227"/>
      <c r="H37" s="186"/>
      <c r="I37" s="228"/>
      <c r="J37" s="230"/>
      <c r="K37" s="186"/>
      <c r="L37" s="230"/>
      <c r="M37" s="186"/>
      <c r="N37" s="51"/>
      <c r="O37" s="51"/>
      <c r="P37" s="51"/>
      <c r="Q37" s="51"/>
      <c r="R37" s="51"/>
      <c r="S37" s="186"/>
      <c r="T37" s="104"/>
      <c r="U37" s="104"/>
      <c r="V37" s="25"/>
      <c r="W37" s="25"/>
      <c r="X37" s="25"/>
      <c r="Y37" s="25"/>
      <c r="Z37" s="25"/>
    </row>
    <row r="38" spans="1:26" s="28" customFormat="1" ht="16.5" customHeight="1" thickBot="1" x14ac:dyDescent="0.25">
      <c r="A38" s="25"/>
      <c r="B38" s="25"/>
      <c r="C38" s="418"/>
      <c r="D38" s="419"/>
      <c r="E38" s="420"/>
      <c r="F38" s="26"/>
      <c r="G38" s="227"/>
      <c r="H38" s="186"/>
      <c r="I38" s="186"/>
      <c r="J38" s="230"/>
      <c r="K38" s="186"/>
      <c r="L38" s="230"/>
      <c r="M38" s="186"/>
      <c r="N38" s="51"/>
      <c r="O38" s="51"/>
      <c r="P38" s="51"/>
      <c r="Q38" s="51"/>
      <c r="R38" s="51"/>
      <c r="S38" s="186"/>
      <c r="T38" s="104"/>
      <c r="U38" s="104"/>
      <c r="V38" s="25"/>
      <c r="W38" s="25"/>
      <c r="X38" s="25"/>
      <c r="Y38" s="25"/>
      <c r="Z38" s="25"/>
    </row>
    <row r="39" spans="1:26" x14ac:dyDescent="0.2">
      <c r="B39" s="50"/>
    </row>
  </sheetData>
  <sheetProtection password="CAB7" sheet="1" objects="1" scenarios="1" selectLockedCells="1"/>
  <mergeCells count="4">
    <mergeCell ref="C2:E2"/>
    <mergeCell ref="C14:E14"/>
    <mergeCell ref="D4:E4"/>
    <mergeCell ref="D7:E7"/>
  </mergeCells>
  <pageMargins left="0.25" right="0.25" top="0.25" bottom="0.5" header="0.25" footer="0.25"/>
  <pageSetup scale="97"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42"/>
  <sheetViews>
    <sheetView showGridLines="0" zoomScale="90" zoomScaleNormal="90" workbookViewId="0">
      <selection activeCell="B2" sqref="B2"/>
    </sheetView>
  </sheetViews>
  <sheetFormatPr defaultRowHeight="11.25" x14ac:dyDescent="0.2"/>
  <cols>
    <col min="1" max="1" width="1.33203125" style="51" customWidth="1"/>
    <col min="2" max="2" width="24.1640625" style="51" customWidth="1"/>
    <col min="3" max="3" width="1.1640625" style="51" customWidth="1"/>
    <col min="4" max="4" width="16.33203125" style="51" customWidth="1"/>
    <col min="5" max="5" width="76.1640625" style="51" customWidth="1"/>
    <col min="6" max="6" width="0.83203125" style="51" customWidth="1"/>
    <col min="7" max="7" width="11" style="51" customWidth="1"/>
    <col min="8" max="8" width="1.33203125" style="186" customWidth="1"/>
    <col min="9" max="9" width="9.33203125" style="186"/>
    <col min="10" max="10" width="50.83203125" style="186" customWidth="1"/>
    <col min="11" max="11" width="13.5" style="186" customWidth="1"/>
    <col min="12" max="21" width="9.33203125" style="186"/>
    <col min="22" max="28" width="9.33203125" style="51"/>
    <col min="29" max="16384" width="9.33203125" style="24"/>
  </cols>
  <sheetData>
    <row r="1" spans="1:51" ht="8.25" customHeight="1" x14ac:dyDescent="0.2"/>
    <row r="2" spans="1:51" ht="41.25" customHeight="1" x14ac:dyDescent="0.2">
      <c r="B2" s="200" t="s">
        <v>1</v>
      </c>
      <c r="C2" s="429" t="s">
        <v>102</v>
      </c>
      <c r="D2" s="429"/>
      <c r="E2" s="429"/>
      <c r="F2" s="340"/>
      <c r="G2" s="340"/>
      <c r="H2" s="350"/>
      <c r="I2" s="198"/>
      <c r="J2" s="198"/>
    </row>
    <row r="3" spans="1:51" s="28" customFormat="1" ht="8.25" customHeight="1" thickBot="1" x14ac:dyDescent="0.25">
      <c r="A3" s="25"/>
      <c r="B3" s="25"/>
      <c r="C3" s="26"/>
      <c r="D3" s="26"/>
      <c r="E3" s="26"/>
      <c r="F3" s="26"/>
      <c r="G3" s="26"/>
      <c r="H3" s="227"/>
      <c r="I3" s="227"/>
      <c r="J3" s="227"/>
      <c r="K3" s="227"/>
      <c r="L3" s="227"/>
      <c r="M3" s="227"/>
      <c r="N3" s="227"/>
      <c r="O3" s="227"/>
      <c r="P3" s="227"/>
      <c r="Q3" s="227"/>
      <c r="R3" s="227"/>
      <c r="S3" s="227"/>
      <c r="T3" s="227"/>
      <c r="U3" s="227"/>
      <c r="V3" s="26"/>
      <c r="W3" s="26"/>
      <c r="X3" s="26"/>
      <c r="Y3" s="26"/>
      <c r="Z3" s="26"/>
      <c r="AA3" s="26"/>
      <c r="AB3" s="26"/>
      <c r="AC3" s="27"/>
      <c r="AD3" s="27"/>
      <c r="AE3" s="27"/>
      <c r="AF3" s="27"/>
      <c r="AG3" s="27"/>
      <c r="AH3" s="27"/>
      <c r="AI3" s="27"/>
      <c r="AJ3" s="27"/>
      <c r="AK3" s="27"/>
      <c r="AL3" s="27"/>
      <c r="AM3" s="27"/>
      <c r="AN3" s="27"/>
      <c r="AO3" s="27"/>
      <c r="AP3" s="27"/>
      <c r="AQ3" s="27"/>
      <c r="AR3" s="27"/>
      <c r="AS3" s="27"/>
      <c r="AT3" s="27"/>
      <c r="AU3" s="27"/>
      <c r="AV3" s="27"/>
      <c r="AW3" s="27"/>
      <c r="AX3" s="27"/>
      <c r="AY3" s="27"/>
    </row>
    <row r="4" spans="1:51" s="28" customFormat="1" ht="69.75" customHeight="1" x14ac:dyDescent="0.2">
      <c r="A4" s="25"/>
      <c r="B4" s="25"/>
      <c r="C4" s="29"/>
      <c r="D4" s="435" t="s">
        <v>168</v>
      </c>
      <c r="E4" s="437"/>
      <c r="F4" s="438"/>
      <c r="G4" s="439"/>
      <c r="H4" s="186"/>
      <c r="I4" s="186"/>
      <c r="J4" s="186"/>
      <c r="K4" s="186"/>
      <c r="L4" s="186"/>
      <c r="M4" s="186"/>
      <c r="N4" s="186"/>
      <c r="O4" s="186"/>
      <c r="P4" s="186"/>
      <c r="Q4" s="186"/>
      <c r="R4" s="186"/>
      <c r="S4" s="186"/>
      <c r="T4" s="186"/>
      <c r="U4" s="186"/>
      <c r="V4" s="25"/>
      <c r="W4" s="25"/>
      <c r="X4" s="25"/>
      <c r="Y4" s="25"/>
      <c r="Z4" s="25"/>
      <c r="AA4" s="25"/>
      <c r="AB4" s="25"/>
    </row>
    <row r="5" spans="1:51" s="28" customFormat="1" ht="15" customHeight="1" thickBot="1" x14ac:dyDescent="0.25">
      <c r="A5" s="25"/>
      <c r="B5" s="25"/>
      <c r="C5" s="35"/>
      <c r="D5" s="36"/>
      <c r="E5" s="36"/>
      <c r="F5" s="110"/>
      <c r="G5" s="161"/>
      <c r="H5" s="186"/>
      <c r="I5" s="186"/>
      <c r="J5" s="186"/>
      <c r="K5" s="186"/>
      <c r="L5" s="186"/>
      <c r="M5" s="186"/>
      <c r="N5" s="186"/>
      <c r="O5" s="186"/>
      <c r="P5" s="186"/>
      <c r="Q5" s="186"/>
      <c r="R5" s="186"/>
      <c r="S5" s="186"/>
      <c r="T5" s="186"/>
      <c r="U5" s="186"/>
      <c r="V5" s="25"/>
      <c r="W5" s="25"/>
      <c r="X5" s="25"/>
      <c r="Y5" s="25"/>
      <c r="Z5" s="25"/>
      <c r="AA5" s="25"/>
      <c r="AB5" s="25"/>
    </row>
    <row r="6" spans="1:51" s="28" customFormat="1" ht="8.25" customHeight="1" thickBot="1" x14ac:dyDescent="0.25">
      <c r="A6" s="25"/>
      <c r="B6" s="25"/>
      <c r="C6" s="26"/>
      <c r="D6" s="26"/>
      <c r="E6" s="26"/>
      <c r="F6" s="26"/>
      <c r="G6" s="26"/>
      <c r="H6" s="186"/>
      <c r="I6" s="186"/>
      <c r="J6" s="186"/>
      <c r="K6" s="186"/>
      <c r="L6" s="186"/>
      <c r="M6" s="186"/>
      <c r="N6" s="186"/>
      <c r="O6" s="186"/>
      <c r="P6" s="186"/>
      <c r="Q6" s="186"/>
      <c r="R6" s="186"/>
      <c r="S6" s="186"/>
      <c r="T6" s="186"/>
      <c r="U6" s="186"/>
      <c r="V6" s="25"/>
      <c r="W6" s="25"/>
      <c r="X6" s="25"/>
      <c r="Y6" s="25"/>
      <c r="Z6" s="25"/>
      <c r="AA6" s="25"/>
      <c r="AB6" s="25"/>
    </row>
    <row r="7" spans="1:51" s="28" customFormat="1" ht="166.5" customHeight="1" x14ac:dyDescent="0.2">
      <c r="A7" s="25"/>
      <c r="B7" s="25"/>
      <c r="C7" s="56"/>
      <c r="D7" s="440" t="s">
        <v>169</v>
      </c>
      <c r="E7" s="441"/>
      <c r="F7" s="438"/>
      <c r="G7" s="439"/>
      <c r="H7" s="334"/>
      <c r="I7" s="334"/>
      <c r="J7" s="373"/>
      <c r="K7" s="373"/>
      <c r="L7" s="224"/>
      <c r="M7" s="224"/>
      <c r="N7" s="224"/>
      <c r="O7" s="186"/>
      <c r="P7" s="104"/>
      <c r="Q7" s="186"/>
      <c r="R7" s="186"/>
      <c r="S7" s="186"/>
      <c r="T7" s="104"/>
      <c r="U7" s="104"/>
      <c r="V7" s="25"/>
      <c r="W7" s="25"/>
      <c r="X7" s="25"/>
      <c r="Y7" s="25"/>
      <c r="Z7" s="25"/>
      <c r="AA7" s="25"/>
      <c r="AB7" s="25"/>
    </row>
    <row r="8" spans="1:51" s="28" customFormat="1" ht="15" customHeight="1" thickBot="1" x14ac:dyDescent="0.25">
      <c r="A8" s="25"/>
      <c r="B8" s="25"/>
      <c r="C8" s="62"/>
      <c r="D8" s="64"/>
      <c r="E8" s="345"/>
      <c r="F8" s="345"/>
      <c r="G8" s="217"/>
      <c r="H8" s="274"/>
      <c r="I8" s="225"/>
      <c r="J8" s="374"/>
      <c r="K8" s="374"/>
      <c r="L8" s="375"/>
      <c r="M8" s="375"/>
      <c r="N8" s="224"/>
      <c r="O8" s="186"/>
      <c r="P8" s="104"/>
      <c r="Q8" s="104"/>
      <c r="R8" s="186"/>
      <c r="S8" s="186"/>
      <c r="T8" s="104"/>
      <c r="U8" s="104"/>
      <c r="V8" s="25"/>
      <c r="W8" s="25"/>
      <c r="X8" s="25"/>
      <c r="Y8" s="25"/>
      <c r="Z8" s="25"/>
      <c r="AA8" s="25"/>
      <c r="AB8" s="25"/>
    </row>
    <row r="9" spans="1:51" s="28" customFormat="1" ht="8.25" customHeight="1" thickBot="1" x14ac:dyDescent="0.25">
      <c r="A9" s="25"/>
      <c r="B9" s="25"/>
      <c r="C9" s="26"/>
      <c r="D9" s="26"/>
      <c r="E9" s="26"/>
      <c r="F9" s="26"/>
      <c r="G9" s="26"/>
      <c r="H9" s="104"/>
      <c r="I9" s="186"/>
      <c r="J9" s="186"/>
      <c r="K9" s="186"/>
      <c r="L9" s="186"/>
      <c r="M9" s="186"/>
      <c r="N9" s="186"/>
      <c r="O9" s="186"/>
      <c r="P9" s="104"/>
      <c r="Q9" s="104"/>
      <c r="R9" s="186"/>
      <c r="S9" s="186"/>
      <c r="T9" s="104"/>
      <c r="U9" s="104"/>
      <c r="V9" s="25"/>
      <c r="W9" s="25"/>
      <c r="X9" s="25"/>
      <c r="Y9" s="25"/>
      <c r="Z9" s="25"/>
      <c r="AA9" s="25"/>
      <c r="AB9" s="25"/>
    </row>
    <row r="10" spans="1:51" s="28" customFormat="1" ht="15" customHeight="1" x14ac:dyDescent="0.2">
      <c r="A10" s="25"/>
      <c r="B10" s="25"/>
      <c r="C10" s="38"/>
      <c r="D10" s="39"/>
      <c r="E10" s="39"/>
      <c r="F10" s="39"/>
      <c r="G10" s="40"/>
      <c r="H10" s="104"/>
      <c r="I10" s="186"/>
      <c r="J10" s="186"/>
      <c r="K10" s="186"/>
      <c r="L10" s="186"/>
      <c r="M10" s="186"/>
      <c r="N10" s="186"/>
      <c r="O10" s="186"/>
      <c r="P10" s="104"/>
      <c r="Q10" s="104"/>
      <c r="R10" s="186"/>
      <c r="S10" s="186"/>
      <c r="T10" s="104"/>
      <c r="U10" s="104"/>
      <c r="V10" s="25"/>
      <c r="W10" s="25"/>
      <c r="X10" s="25"/>
      <c r="Y10" s="25"/>
      <c r="Z10" s="25"/>
      <c r="AA10" s="25"/>
      <c r="AB10" s="25"/>
    </row>
    <row r="11" spans="1:51" s="28" customFormat="1" ht="15" customHeight="1" x14ac:dyDescent="0.2">
      <c r="A11" s="25"/>
      <c r="B11" s="25"/>
      <c r="C11" s="60"/>
      <c r="D11" s="219"/>
      <c r="E11" s="43"/>
      <c r="F11" s="66"/>
      <c r="G11" s="371" t="s">
        <v>218</v>
      </c>
      <c r="H11" s="104"/>
      <c r="I11" s="186"/>
      <c r="J11" s="186"/>
      <c r="K11" s="186"/>
      <c r="L11" s="186"/>
      <c r="M11" s="186"/>
      <c r="N11" s="186"/>
      <c r="O11" s="186"/>
      <c r="P11" s="104"/>
      <c r="Q11" s="104"/>
      <c r="R11" s="186"/>
      <c r="S11" s="186"/>
      <c r="T11" s="104"/>
      <c r="U11" s="104"/>
      <c r="V11" s="25"/>
      <c r="W11" s="25"/>
      <c r="X11" s="25"/>
      <c r="Y11" s="25"/>
      <c r="Z11" s="25"/>
      <c r="AA11" s="25"/>
      <c r="AB11" s="25"/>
    </row>
    <row r="12" spans="1:51" s="28" customFormat="1" ht="15" customHeight="1" x14ac:dyDescent="0.2">
      <c r="A12" s="25"/>
      <c r="B12" s="25"/>
      <c r="C12" s="436"/>
      <c r="D12" s="433"/>
      <c r="E12" s="433"/>
      <c r="F12" s="66"/>
      <c r="G12" s="41"/>
      <c r="H12" s="104"/>
      <c r="I12" s="186"/>
      <c r="J12" s="224"/>
      <c r="K12" s="224"/>
      <c r="L12" s="224"/>
      <c r="M12" s="224"/>
      <c r="N12" s="224"/>
      <c r="O12" s="186"/>
      <c r="P12" s="104"/>
      <c r="Q12" s="104"/>
      <c r="R12" s="186"/>
      <c r="S12" s="186"/>
      <c r="T12" s="104"/>
      <c r="U12" s="104"/>
      <c r="V12" s="25"/>
      <c r="W12" s="25"/>
      <c r="X12" s="25"/>
      <c r="Y12" s="25"/>
      <c r="Z12" s="25"/>
      <c r="AA12" s="25"/>
      <c r="AB12" s="25"/>
    </row>
    <row r="13" spans="1:51" s="28" customFormat="1" ht="15" customHeight="1" x14ac:dyDescent="0.2">
      <c r="A13" s="25"/>
      <c r="B13" s="25"/>
      <c r="C13" s="42"/>
      <c r="D13" s="43"/>
      <c r="E13" s="67"/>
      <c r="F13" s="66"/>
      <c r="G13" s="41"/>
      <c r="H13" s="104"/>
      <c r="I13" s="186"/>
      <c r="J13" s="376" t="s">
        <v>80</v>
      </c>
      <c r="K13" s="375">
        <f>COUNTA('M1 - Input'!$C$11:$C$60)-COUNTIF('M1 - Input'!$C$11:$C$60,"")</f>
        <v>0</v>
      </c>
      <c r="L13" s="224"/>
      <c r="M13" s="224"/>
      <c r="N13" s="224"/>
      <c r="O13" s="186"/>
      <c r="P13" s="104"/>
      <c r="Q13" s="104"/>
      <c r="R13" s="186"/>
      <c r="S13" s="186"/>
      <c r="T13" s="104"/>
      <c r="U13" s="104"/>
      <c r="V13" s="25"/>
      <c r="W13" s="25"/>
      <c r="X13" s="25"/>
      <c r="Y13" s="25"/>
      <c r="Z13" s="25"/>
      <c r="AA13" s="25"/>
      <c r="AB13" s="25"/>
    </row>
    <row r="14" spans="1:51" s="28" customFormat="1" ht="15" customHeight="1" x14ac:dyDescent="0.2">
      <c r="A14" s="25"/>
      <c r="B14" s="25"/>
      <c r="C14" s="42"/>
      <c r="D14" s="43"/>
      <c r="E14" s="67"/>
      <c r="F14" s="66"/>
      <c r="G14" s="346">
        <f>COUNTIF('M1 - Input'!$I$11:$I$60,"Yes")</f>
        <v>0</v>
      </c>
      <c r="H14" s="104"/>
      <c r="I14" s="186"/>
      <c r="J14" s="226"/>
      <c r="K14" s="375"/>
      <c r="L14" s="224"/>
      <c r="M14" s="224"/>
      <c r="N14" s="224"/>
      <c r="O14" s="186"/>
      <c r="P14" s="104"/>
      <c r="Q14" s="104"/>
      <c r="R14" s="186"/>
      <c r="S14" s="186"/>
      <c r="T14" s="104"/>
      <c r="U14" s="104"/>
      <c r="V14" s="25"/>
      <c r="W14" s="25"/>
      <c r="X14" s="25"/>
      <c r="Y14" s="25"/>
      <c r="Z14" s="25"/>
      <c r="AA14" s="25"/>
      <c r="AB14" s="25"/>
    </row>
    <row r="15" spans="1:51" s="28" customFormat="1" ht="15" customHeight="1" x14ac:dyDescent="0.2">
      <c r="A15" s="25"/>
      <c r="B15" s="25"/>
      <c r="C15" s="42"/>
      <c r="D15" s="43"/>
      <c r="E15" s="67"/>
      <c r="F15" s="66"/>
      <c r="G15" s="347"/>
      <c r="H15" s="104"/>
      <c r="I15" s="186"/>
      <c r="J15" s="377" t="s">
        <v>113</v>
      </c>
      <c r="K15" s="378" t="e">
        <f>COUNTIF('M1 - Input'!$I$11:$I$60,"Yes")/((COUNTA('M1 - Input'!$I$11:$I$60))-(COUNTIF('M1 - Input'!$I$11:$I$60,"")))</f>
        <v>#DIV/0!</v>
      </c>
      <c r="L15" s="224"/>
      <c r="M15" s="224"/>
      <c r="N15" s="224"/>
      <c r="O15" s="186"/>
      <c r="P15" s="104"/>
      <c r="Q15" s="104"/>
      <c r="R15" s="186"/>
      <c r="S15" s="186"/>
      <c r="T15" s="104"/>
      <c r="U15" s="104"/>
      <c r="V15" s="25"/>
      <c r="W15" s="25"/>
      <c r="X15" s="25"/>
      <c r="Y15" s="25"/>
      <c r="Z15" s="25"/>
      <c r="AA15" s="25"/>
      <c r="AB15" s="25"/>
    </row>
    <row r="16" spans="1:51" s="28" customFormat="1" ht="15" customHeight="1" x14ac:dyDescent="0.2">
      <c r="A16" s="25"/>
      <c r="B16" s="25"/>
      <c r="C16" s="42"/>
      <c r="D16" s="43"/>
      <c r="E16" s="67"/>
      <c r="F16" s="66"/>
      <c r="G16" s="347"/>
      <c r="H16" s="104"/>
      <c r="I16" s="186"/>
      <c r="J16" s="379"/>
      <c r="K16" s="380"/>
      <c r="L16" s="224"/>
      <c r="M16" s="224"/>
      <c r="N16" s="224"/>
      <c r="O16" s="186"/>
      <c r="P16" s="104"/>
      <c r="Q16" s="104"/>
      <c r="R16" s="186"/>
      <c r="S16" s="186"/>
      <c r="T16" s="104"/>
      <c r="U16" s="104"/>
      <c r="V16" s="25"/>
      <c r="W16" s="25"/>
      <c r="X16" s="25"/>
      <c r="Y16" s="25"/>
      <c r="Z16" s="25"/>
      <c r="AA16" s="25"/>
      <c r="AB16" s="25"/>
    </row>
    <row r="17" spans="1:28" s="28" customFormat="1" ht="15" customHeight="1" x14ac:dyDescent="0.2">
      <c r="A17" s="25"/>
      <c r="B17" s="25"/>
      <c r="C17" s="42"/>
      <c r="D17" s="43"/>
      <c r="E17" s="67"/>
      <c r="F17" s="66"/>
      <c r="G17" s="351"/>
      <c r="H17" s="104"/>
      <c r="I17" s="186"/>
      <c r="J17" s="226"/>
      <c r="K17" s="381"/>
      <c r="L17" s="224"/>
      <c r="M17" s="224"/>
      <c r="N17" s="224"/>
      <c r="O17" s="186"/>
      <c r="P17" s="104"/>
      <c r="Q17" s="104"/>
      <c r="R17" s="186"/>
      <c r="S17" s="186"/>
      <c r="T17" s="104"/>
      <c r="U17" s="104"/>
      <c r="V17" s="25"/>
      <c r="W17" s="25"/>
      <c r="X17" s="25"/>
      <c r="Y17" s="25"/>
      <c r="Z17" s="25"/>
      <c r="AA17" s="25"/>
      <c r="AB17" s="25"/>
    </row>
    <row r="18" spans="1:28" s="28" customFormat="1" ht="15" customHeight="1" x14ac:dyDescent="0.2">
      <c r="A18" s="25"/>
      <c r="B18" s="25"/>
      <c r="C18" s="45"/>
      <c r="D18" s="46"/>
      <c r="E18" s="66"/>
      <c r="F18" s="66"/>
      <c r="G18" s="351"/>
      <c r="H18" s="104"/>
      <c r="I18" s="186"/>
      <c r="J18" s="382" t="s">
        <v>93</v>
      </c>
      <c r="K18" s="383" t="str">
        <f>IF(COUNTIF('M1 - Input'!$E$11:$E$60,"Success")=0,"",SUMPRODUCT(('M1 - Input'!$E$11:$E$60="Success")*('M1 - Input'!$I$11:$I$60="Yes"))/COUNTIF('M1 - Input'!$E$11:$E$60,"Success"))</f>
        <v/>
      </c>
      <c r="L18" s="224"/>
      <c r="M18" s="224"/>
      <c r="N18" s="224"/>
      <c r="O18" s="186"/>
      <c r="P18" s="104"/>
      <c r="Q18" s="104"/>
      <c r="R18" s="186"/>
      <c r="S18" s="186"/>
      <c r="T18" s="104"/>
      <c r="U18" s="104"/>
      <c r="V18" s="25"/>
      <c r="W18" s="25"/>
      <c r="X18" s="25"/>
      <c r="Y18" s="25"/>
      <c r="Z18" s="25"/>
      <c r="AA18" s="25"/>
      <c r="AB18" s="25"/>
    </row>
    <row r="19" spans="1:28" s="28" customFormat="1" ht="15" customHeight="1" x14ac:dyDescent="0.2">
      <c r="A19" s="25"/>
      <c r="B19" s="25"/>
      <c r="C19" s="45"/>
      <c r="D19" s="46"/>
      <c r="E19" s="66"/>
      <c r="F19" s="66"/>
      <c r="G19" s="347">
        <f>SUMPRODUCT(('M1 - Input'!$E$11:$E$60="Success")*('M1 - Input'!$I$11:$I$60="Yes"))</f>
        <v>0</v>
      </c>
      <c r="H19" s="104"/>
      <c r="I19" s="186"/>
      <c r="J19" s="382" t="s">
        <v>94</v>
      </c>
      <c r="K19" s="383" t="str">
        <f>IF(COUNTIF('M1 - Input'!$E$11:$E$60,"Withdrew While in Compliance")=0,"",SUMPRODUCT(('M1 - Input'!$E$11:$E$60="Withdrew While in Compliance")*('M1 - Input'!$I$11:$I$60="Yes"))/COUNTIF('M1 - Input'!$E$11:$E$60,"Withdrew While in Compliance"))</f>
        <v/>
      </c>
      <c r="L19" s="224"/>
      <c r="M19" s="224"/>
      <c r="N19" s="224"/>
      <c r="O19" s="186"/>
      <c r="P19" s="104"/>
      <c r="Q19" s="104"/>
      <c r="R19" s="186"/>
      <c r="S19" s="186"/>
      <c r="T19" s="104"/>
      <c r="U19" s="104"/>
      <c r="V19" s="25"/>
      <c r="W19" s="25"/>
      <c r="X19" s="25"/>
      <c r="Y19" s="25"/>
      <c r="Z19" s="25"/>
      <c r="AA19" s="25"/>
      <c r="AB19" s="25"/>
    </row>
    <row r="20" spans="1:28" s="28" customFormat="1" ht="15" customHeight="1" x14ac:dyDescent="0.2">
      <c r="A20" s="25"/>
      <c r="B20" s="25"/>
      <c r="C20" s="45"/>
      <c r="D20" s="46"/>
      <c r="E20" s="66"/>
      <c r="F20" s="66"/>
      <c r="G20" s="352"/>
      <c r="H20" s="104"/>
      <c r="I20" s="186"/>
      <c r="J20" s="382" t="s">
        <v>8</v>
      </c>
      <c r="K20" s="383" t="str">
        <f>IF(COUNTIF('M1 - Input'!$E$11:$E$60,"Discharged")=0,"",SUMPRODUCT(('M1 - Input'!$E$11:$E$60="Discharged")*('M1 - Input'!$I$11:$I$60="Yes"))/COUNTIF('M1 - Input'!$E$11:$E$60,"Discharged"))</f>
        <v/>
      </c>
      <c r="L20" s="224"/>
      <c r="M20" s="224"/>
      <c r="N20" s="224"/>
      <c r="O20" s="186"/>
      <c r="P20" s="104"/>
      <c r="Q20" s="104"/>
      <c r="R20" s="186"/>
      <c r="S20" s="186"/>
      <c r="T20" s="104"/>
      <c r="U20" s="104"/>
      <c r="V20" s="25"/>
      <c r="W20" s="25"/>
      <c r="X20" s="25"/>
      <c r="Y20" s="25"/>
      <c r="Z20" s="25"/>
      <c r="AA20" s="25"/>
      <c r="AB20" s="25"/>
    </row>
    <row r="21" spans="1:28" s="28" customFormat="1" ht="15" customHeight="1" x14ac:dyDescent="0.2">
      <c r="A21" s="25"/>
      <c r="B21" s="25"/>
      <c r="C21" s="45"/>
      <c r="D21" s="46"/>
      <c r="E21" s="66"/>
      <c r="F21" s="66"/>
      <c r="G21" s="346">
        <f>SUMPRODUCT(('M1 - Input'!$E$11:$E$60="Withdrew While in Compliance")*('M1 - Input'!$I$11:$I$60="Yes"))</f>
        <v>0</v>
      </c>
      <c r="H21" s="104"/>
      <c r="I21" s="186"/>
      <c r="J21" s="258" t="s">
        <v>95</v>
      </c>
      <c r="K21" s="383" t="str">
        <f>IF(COUNTIF('M1 - Input'!$E$11:$E$60,"Transferred to Another Treatment")=0,"",SUMPRODUCT(('M1 - Input'!$E$11:$E$60="Transferred to Another Treatment")*('M1 - Input'!$I$11:$I$60="Yes"))/COUNTIF('M1 - Input'!$E$11:$E$60,"Transferred to Another Treatment"))</f>
        <v/>
      </c>
      <c r="L21" s="224"/>
      <c r="M21" s="224"/>
      <c r="N21" s="224"/>
      <c r="O21" s="186"/>
      <c r="P21" s="104"/>
      <c r="Q21" s="104"/>
      <c r="R21" s="186"/>
      <c r="S21" s="186"/>
      <c r="T21" s="104"/>
      <c r="U21" s="104"/>
      <c r="V21" s="25"/>
      <c r="W21" s="25"/>
      <c r="X21" s="25"/>
      <c r="Y21" s="25"/>
      <c r="Z21" s="25"/>
      <c r="AA21" s="25"/>
      <c r="AB21" s="25"/>
    </row>
    <row r="22" spans="1:28" s="28" customFormat="1" ht="15" customHeight="1" x14ac:dyDescent="0.2">
      <c r="A22" s="25"/>
      <c r="B22" s="25"/>
      <c r="C22" s="45"/>
      <c r="D22" s="46"/>
      <c r="E22" s="66"/>
      <c r="F22" s="66"/>
      <c r="G22" s="352"/>
      <c r="H22" s="104"/>
      <c r="I22" s="186"/>
      <c r="J22" s="258" t="s">
        <v>185</v>
      </c>
      <c r="K22" s="383" t="str">
        <f>IF(COUNTIF('M1 - Input'!$E$11:$E$60,"Failed to Complete/Terminated")=0,"",SUMPRODUCT(('M1 - Input'!$E$11:$E$60="Failed to Complete/Terminated")*('M1 - Input'!$I$11:$I$60="Yes"))/COUNTIF('M1 - Input'!$E$11:$E$60,"Failed to Complete/Terminated"))</f>
        <v/>
      </c>
      <c r="L22" s="224"/>
      <c r="M22" s="224"/>
      <c r="N22" s="224"/>
      <c r="O22" s="186"/>
      <c r="P22" s="104"/>
      <c r="Q22" s="104"/>
      <c r="R22" s="186"/>
      <c r="S22" s="186"/>
      <c r="T22" s="104"/>
      <c r="U22" s="104"/>
      <c r="V22" s="25"/>
      <c r="W22" s="25"/>
      <c r="X22" s="25"/>
      <c r="Y22" s="25"/>
      <c r="Z22" s="25"/>
      <c r="AA22" s="25"/>
      <c r="AB22" s="25"/>
    </row>
    <row r="23" spans="1:28" s="28" customFormat="1" ht="15" customHeight="1" x14ac:dyDescent="0.2">
      <c r="A23" s="25"/>
      <c r="B23" s="25"/>
      <c r="C23" s="45"/>
      <c r="D23" s="46"/>
      <c r="E23" s="66"/>
      <c r="F23" s="66"/>
      <c r="G23" s="346">
        <f>SUMPRODUCT(('M1 - Input'!$E$11:$E$60="Discharged")*('M1 - Input'!$I$11:$I$60="Yes"))</f>
        <v>0</v>
      </c>
      <c r="H23" s="104"/>
      <c r="I23" s="186"/>
      <c r="J23" s="382"/>
      <c r="K23" s="383"/>
      <c r="L23" s="224"/>
      <c r="M23" s="224"/>
      <c r="N23" s="224"/>
      <c r="O23" s="186"/>
      <c r="P23" s="104"/>
      <c r="Q23" s="104"/>
      <c r="R23" s="186"/>
      <c r="S23" s="186"/>
      <c r="T23" s="104"/>
      <c r="U23" s="104"/>
      <c r="V23" s="25"/>
      <c r="W23" s="25"/>
      <c r="X23" s="25"/>
      <c r="Y23" s="25"/>
      <c r="Z23" s="25"/>
      <c r="AA23" s="25"/>
      <c r="AB23" s="25"/>
    </row>
    <row r="24" spans="1:28" s="28" customFormat="1" ht="15" customHeight="1" x14ac:dyDescent="0.2">
      <c r="A24" s="25"/>
      <c r="B24" s="25"/>
      <c r="C24" s="45"/>
      <c r="D24" s="46"/>
      <c r="E24" s="66"/>
      <c r="F24" s="66"/>
      <c r="G24" s="347">
        <f>SUMPRODUCT(('M1 - Input'!$E$11:$E$60="Transferred to Another Treatment")*('M1 - Input'!$I$11:$I$60="Yes"))</f>
        <v>0</v>
      </c>
      <c r="H24" s="104"/>
      <c r="I24" s="186"/>
      <c r="J24" s="226"/>
      <c r="K24" s="381"/>
      <c r="L24" s="224"/>
      <c r="M24" s="224"/>
      <c r="N24" s="224"/>
      <c r="O24" s="186"/>
      <c r="P24" s="104"/>
      <c r="Q24" s="104"/>
      <c r="R24" s="186"/>
      <c r="S24" s="186"/>
      <c r="T24" s="104"/>
      <c r="U24" s="104"/>
      <c r="V24" s="25"/>
      <c r="W24" s="25"/>
      <c r="X24" s="25"/>
      <c r="Y24" s="25"/>
      <c r="Z24" s="25"/>
      <c r="AA24" s="25"/>
      <c r="AB24" s="25"/>
    </row>
    <row r="25" spans="1:28" s="28" customFormat="1" ht="15" customHeight="1" x14ac:dyDescent="0.2">
      <c r="A25" s="25"/>
      <c r="B25" s="25"/>
      <c r="C25" s="45"/>
      <c r="D25" s="46"/>
      <c r="E25" s="66"/>
      <c r="F25" s="66"/>
      <c r="G25" s="352"/>
      <c r="H25" s="104"/>
      <c r="I25" s="186"/>
      <c r="J25" s="382" t="s">
        <v>4</v>
      </c>
      <c r="K25" s="384" t="e">
        <f>COUNTIF('M1 - Input'!$G$11:$G$60,"Felony")/COUNTIF('M1 - Input'!$I$11:$I$60,"Yes")</f>
        <v>#DIV/0!</v>
      </c>
      <c r="L25" s="224"/>
      <c r="M25" s="224"/>
      <c r="N25" s="224"/>
      <c r="O25" s="186"/>
      <c r="P25" s="104"/>
      <c r="Q25" s="104"/>
      <c r="R25" s="186"/>
      <c r="S25" s="186"/>
      <c r="T25" s="104"/>
      <c r="U25" s="104"/>
      <c r="V25" s="25"/>
      <c r="W25" s="25"/>
      <c r="X25" s="25"/>
      <c r="Y25" s="25"/>
      <c r="Z25" s="25"/>
      <c r="AA25" s="25"/>
      <c r="AB25" s="25"/>
    </row>
    <row r="26" spans="1:28" s="28" customFormat="1" ht="15" customHeight="1" x14ac:dyDescent="0.2">
      <c r="A26" s="25"/>
      <c r="B26" s="25"/>
      <c r="C26" s="45"/>
      <c r="D26" s="46"/>
      <c r="E26" s="66"/>
      <c r="F26" s="66"/>
      <c r="G26" s="348">
        <f>SUMPRODUCT(('M1 - Input'!$E$11:$E$60="Failed to Complete/Terminated")*('M1 - Input'!$I$11:$I$60="Yes"))</f>
        <v>0</v>
      </c>
      <c r="H26" s="104"/>
      <c r="I26" s="186"/>
      <c r="J26" s="382" t="s">
        <v>5</v>
      </c>
      <c r="K26" s="384" t="e">
        <f>COUNTIF('M1 - Input'!$G$11:$G$60,"Misdemeanor")/COUNTIF('M1 - Input'!$I$11:$I$60,"Yes")</f>
        <v>#DIV/0!</v>
      </c>
      <c r="L26" s="224"/>
      <c r="M26" s="224"/>
      <c r="N26" s="224"/>
      <c r="O26" s="186"/>
      <c r="P26" s="104"/>
      <c r="Q26" s="104"/>
      <c r="R26" s="186"/>
      <c r="S26" s="186"/>
      <c r="T26" s="104"/>
      <c r="U26" s="104"/>
      <c r="V26" s="25"/>
      <c r="W26" s="25"/>
      <c r="X26" s="25"/>
      <c r="Y26" s="25"/>
      <c r="Z26" s="25"/>
      <c r="AA26" s="25"/>
      <c r="AB26" s="25"/>
    </row>
    <row r="27" spans="1:28" s="28" customFormat="1" ht="15" customHeight="1" x14ac:dyDescent="0.2">
      <c r="A27" s="25"/>
      <c r="B27" s="25"/>
      <c r="C27" s="45"/>
      <c r="D27" s="46"/>
      <c r="E27" s="66"/>
      <c r="F27" s="66"/>
      <c r="G27" s="352"/>
      <c r="H27" s="104"/>
      <c r="I27" s="186"/>
      <c r="J27" s="382" t="s">
        <v>10</v>
      </c>
      <c r="K27" s="384" t="e">
        <f>COUNTIF('M1 - Input'!$G$11:$G$60,"Ordinance Violation/Summary Offense")/COUNTIF('M1 - Input'!$I$11:$I$60,"Yes")</f>
        <v>#DIV/0!</v>
      </c>
      <c r="L27" s="224"/>
      <c r="M27" s="224"/>
      <c r="N27" s="224"/>
      <c r="O27" s="186"/>
      <c r="P27" s="104"/>
      <c r="Q27" s="104"/>
      <c r="R27" s="186"/>
      <c r="S27" s="186"/>
      <c r="T27" s="104"/>
      <c r="U27" s="104"/>
      <c r="V27" s="25"/>
      <c r="W27" s="25"/>
      <c r="X27" s="25"/>
      <c r="Y27" s="25"/>
      <c r="Z27" s="25"/>
      <c r="AA27" s="25"/>
      <c r="AB27" s="25"/>
    </row>
    <row r="28" spans="1:28" s="28" customFormat="1" ht="15" customHeight="1" x14ac:dyDescent="0.2">
      <c r="A28" s="25"/>
      <c r="B28" s="25"/>
      <c r="C28" s="45"/>
      <c r="D28" s="46"/>
      <c r="E28" s="66"/>
      <c r="F28" s="66"/>
      <c r="G28" s="352"/>
      <c r="H28" s="104"/>
      <c r="I28" s="186"/>
      <c r="J28" s="382" t="s">
        <v>3</v>
      </c>
      <c r="K28" s="384" t="e">
        <f>COUNTIF('M1 - Input'!$G$11:$G$60,"Violation of Probation")/COUNTIF('M1 - Input'!$I$11:$I$60,"Yes")</f>
        <v>#DIV/0!</v>
      </c>
      <c r="L28" s="186"/>
      <c r="M28" s="224"/>
      <c r="N28" s="224"/>
      <c r="O28" s="186"/>
      <c r="P28" s="104"/>
      <c r="Q28" s="104"/>
      <c r="R28" s="186"/>
      <c r="S28" s="186"/>
      <c r="T28" s="104"/>
      <c r="U28" s="104"/>
      <c r="V28" s="25"/>
      <c r="W28" s="25"/>
      <c r="X28" s="25"/>
      <c r="Y28" s="25"/>
      <c r="Z28" s="25"/>
      <c r="AA28" s="25"/>
      <c r="AB28" s="25"/>
    </row>
    <row r="29" spans="1:28" s="28" customFormat="1" ht="15" customHeight="1" x14ac:dyDescent="0.2">
      <c r="A29" s="25"/>
      <c r="B29" s="25"/>
      <c r="C29" s="45"/>
      <c r="D29" s="46"/>
      <c r="E29" s="66"/>
      <c r="F29" s="66"/>
      <c r="G29" s="352"/>
      <c r="H29" s="104"/>
      <c r="I29" s="186"/>
      <c r="J29" s="186"/>
      <c r="K29" s="186"/>
      <c r="L29" s="186"/>
      <c r="M29" s="224"/>
      <c r="N29" s="224"/>
      <c r="O29" s="186"/>
      <c r="P29" s="104"/>
      <c r="Q29" s="104"/>
      <c r="R29" s="186"/>
      <c r="S29" s="186"/>
      <c r="T29" s="104"/>
      <c r="U29" s="104"/>
      <c r="V29" s="25"/>
      <c r="W29" s="25"/>
      <c r="X29" s="25"/>
      <c r="Y29" s="25"/>
      <c r="Z29" s="25"/>
      <c r="AA29" s="25"/>
      <c r="AB29" s="25"/>
    </row>
    <row r="30" spans="1:28" s="28" customFormat="1" ht="15" customHeight="1" x14ac:dyDescent="0.2">
      <c r="A30" s="25"/>
      <c r="B30" s="25"/>
      <c r="C30" s="45"/>
      <c r="D30" s="46"/>
      <c r="E30" s="66"/>
      <c r="F30" s="66"/>
      <c r="G30" s="352"/>
      <c r="H30" s="104"/>
      <c r="I30" s="186"/>
      <c r="J30" s="186"/>
      <c r="K30" s="186"/>
      <c r="L30" s="186"/>
      <c r="M30" s="186"/>
      <c r="N30" s="186"/>
      <c r="O30" s="186"/>
      <c r="P30" s="104"/>
      <c r="Q30" s="104"/>
      <c r="R30" s="186"/>
      <c r="S30" s="186"/>
      <c r="T30" s="104"/>
      <c r="U30" s="104"/>
      <c r="V30" s="25"/>
      <c r="W30" s="25"/>
      <c r="X30" s="25"/>
      <c r="Y30" s="25"/>
      <c r="Z30" s="25"/>
      <c r="AA30" s="25"/>
      <c r="AB30" s="25"/>
    </row>
    <row r="31" spans="1:28" s="28" customFormat="1" ht="15" customHeight="1" x14ac:dyDescent="0.2">
      <c r="A31" s="25"/>
      <c r="B31" s="25"/>
      <c r="C31" s="45"/>
      <c r="D31" s="46"/>
      <c r="E31" s="66"/>
      <c r="F31" s="66"/>
      <c r="G31" s="347">
        <f>COUNTIF('M1 - Input'!$G$11:$G$60,"Felony")</f>
        <v>0</v>
      </c>
      <c r="H31" s="104"/>
      <c r="I31" s="186"/>
      <c r="J31" s="186"/>
      <c r="K31" s="186"/>
      <c r="L31" s="186"/>
      <c r="M31" s="186"/>
      <c r="N31" s="186"/>
      <c r="O31" s="186"/>
      <c r="P31" s="104"/>
      <c r="Q31" s="104"/>
      <c r="R31" s="186"/>
      <c r="S31" s="186"/>
      <c r="T31" s="104"/>
      <c r="U31" s="104"/>
      <c r="V31" s="25"/>
      <c r="W31" s="25"/>
      <c r="X31" s="25"/>
      <c r="Y31" s="25"/>
      <c r="Z31" s="25"/>
      <c r="AA31" s="25"/>
      <c r="AB31" s="25"/>
    </row>
    <row r="32" spans="1:28" s="28" customFormat="1" ht="15" customHeight="1" x14ac:dyDescent="0.2">
      <c r="A32" s="25"/>
      <c r="B32" s="25"/>
      <c r="C32" s="45"/>
      <c r="D32" s="46"/>
      <c r="E32" s="66"/>
      <c r="F32" s="66"/>
      <c r="G32" s="352"/>
      <c r="H32" s="104"/>
      <c r="I32" s="186"/>
      <c r="J32" s="186"/>
      <c r="K32" s="186"/>
      <c r="L32" s="186"/>
      <c r="M32" s="186"/>
      <c r="N32" s="186"/>
      <c r="O32" s="186"/>
      <c r="P32" s="104"/>
      <c r="Q32" s="104"/>
      <c r="R32" s="186"/>
      <c r="S32" s="186"/>
      <c r="T32" s="104"/>
      <c r="U32" s="104"/>
      <c r="V32" s="25"/>
      <c r="W32" s="25"/>
      <c r="X32" s="25"/>
      <c r="Y32" s="25"/>
      <c r="Z32" s="25"/>
      <c r="AA32" s="25"/>
      <c r="AB32" s="25"/>
    </row>
    <row r="33" spans="1:28" s="28" customFormat="1" ht="15" customHeight="1" x14ac:dyDescent="0.2">
      <c r="A33" s="25"/>
      <c r="B33" s="25"/>
      <c r="C33" s="45"/>
      <c r="D33" s="46"/>
      <c r="E33" s="372"/>
      <c r="F33" s="372"/>
      <c r="G33" s="348">
        <f>COUNTIF('M1 - Input'!$G$11:$G$60,"Misdemeanor")</f>
        <v>0</v>
      </c>
      <c r="H33" s="104"/>
      <c r="I33" s="186"/>
      <c r="J33" s="186"/>
      <c r="K33" s="186"/>
      <c r="L33" s="186"/>
      <c r="M33" s="186"/>
      <c r="N33" s="186"/>
      <c r="O33" s="186"/>
      <c r="P33" s="104"/>
      <c r="Q33" s="104"/>
      <c r="R33" s="186"/>
      <c r="S33" s="186"/>
      <c r="T33" s="104"/>
      <c r="U33" s="104"/>
      <c r="V33" s="25"/>
      <c r="W33" s="25"/>
      <c r="X33" s="25"/>
      <c r="Y33" s="25"/>
      <c r="Z33" s="25"/>
      <c r="AA33" s="25"/>
      <c r="AB33" s="25"/>
    </row>
    <row r="34" spans="1:28" s="28" customFormat="1" ht="15" customHeight="1" x14ac:dyDescent="0.2">
      <c r="A34" s="25"/>
      <c r="B34" s="25"/>
      <c r="C34" s="45"/>
      <c r="D34" s="46"/>
      <c r="E34" s="66"/>
      <c r="F34" s="66"/>
      <c r="G34" s="352"/>
      <c r="H34" s="186"/>
      <c r="I34" s="186"/>
      <c r="J34" s="186"/>
      <c r="K34" s="186"/>
      <c r="L34" s="186"/>
      <c r="M34" s="186"/>
      <c r="N34" s="186"/>
      <c r="O34" s="186"/>
      <c r="P34" s="186"/>
      <c r="Q34" s="186"/>
      <c r="R34" s="186"/>
      <c r="S34" s="186"/>
      <c r="T34" s="104"/>
      <c r="U34" s="104"/>
      <c r="V34" s="25"/>
      <c r="W34" s="25"/>
      <c r="X34" s="25"/>
      <c r="Y34" s="25"/>
      <c r="Z34" s="25"/>
      <c r="AA34" s="25"/>
      <c r="AB34" s="25"/>
    </row>
    <row r="35" spans="1:28" s="28" customFormat="1" ht="15" customHeight="1" x14ac:dyDescent="0.2">
      <c r="A35" s="25"/>
      <c r="B35" s="25"/>
      <c r="C35" s="45"/>
      <c r="D35" s="46"/>
      <c r="E35" s="66"/>
      <c r="F35" s="66"/>
      <c r="G35" s="346">
        <f>COUNTIF('M1 - Input'!$G$11:$G$60,"Ordinance Violation/Summary Offense")</f>
        <v>0</v>
      </c>
      <c r="H35" s="186"/>
      <c r="I35" s="186"/>
      <c r="J35" s="186"/>
      <c r="K35" s="186"/>
      <c r="L35" s="186"/>
      <c r="M35" s="186"/>
      <c r="N35" s="186"/>
      <c r="O35" s="186"/>
      <c r="P35" s="186"/>
      <c r="Q35" s="186"/>
      <c r="R35" s="186"/>
      <c r="S35" s="186"/>
      <c r="T35" s="104"/>
      <c r="U35" s="104"/>
      <c r="V35" s="25"/>
      <c r="W35" s="25"/>
      <c r="X35" s="25"/>
      <c r="Y35" s="25"/>
      <c r="Z35" s="25"/>
      <c r="AA35" s="25"/>
      <c r="AB35" s="25"/>
    </row>
    <row r="36" spans="1:28" s="28" customFormat="1" ht="15" customHeight="1" x14ac:dyDescent="0.2">
      <c r="A36" s="25"/>
      <c r="B36" s="25"/>
      <c r="C36" s="47"/>
      <c r="D36" s="48"/>
      <c r="E36" s="48"/>
      <c r="F36" s="66"/>
      <c r="G36" s="347">
        <f>COUNTIF('M1 - Input'!$G$11:$G$60,"Violation of Probation")</f>
        <v>0</v>
      </c>
      <c r="H36" s="186"/>
      <c r="I36" s="186"/>
      <c r="J36" s="186"/>
      <c r="K36" s="186"/>
      <c r="L36" s="186"/>
      <c r="M36" s="186"/>
      <c r="N36" s="186"/>
      <c r="O36" s="186"/>
      <c r="P36" s="186"/>
      <c r="Q36" s="186"/>
      <c r="R36" s="186"/>
      <c r="S36" s="186"/>
      <c r="T36" s="186"/>
      <c r="U36" s="186"/>
      <c r="V36" s="25"/>
      <c r="W36" s="25"/>
      <c r="X36" s="25"/>
      <c r="Y36" s="25"/>
      <c r="Z36" s="25"/>
      <c r="AA36" s="25"/>
      <c r="AB36" s="25"/>
    </row>
    <row r="37" spans="1:28" s="28" customFormat="1" ht="15" customHeight="1" thickBot="1" x14ac:dyDescent="0.25">
      <c r="A37" s="25"/>
      <c r="B37" s="25"/>
      <c r="C37" s="109"/>
      <c r="D37" s="89"/>
      <c r="E37" s="89"/>
      <c r="F37" s="110"/>
      <c r="G37" s="349"/>
      <c r="H37" s="186"/>
      <c r="I37" s="186"/>
      <c r="J37" s="186"/>
      <c r="K37" s="186"/>
      <c r="L37" s="186"/>
      <c r="M37" s="186"/>
      <c r="N37" s="186"/>
      <c r="O37" s="186"/>
      <c r="P37" s="186"/>
      <c r="Q37" s="186"/>
      <c r="R37" s="186"/>
      <c r="S37" s="186"/>
      <c r="T37" s="186"/>
      <c r="U37" s="186"/>
      <c r="V37" s="25"/>
      <c r="W37" s="25"/>
      <c r="X37" s="25"/>
      <c r="Y37" s="25"/>
      <c r="Z37" s="25"/>
      <c r="AA37" s="25"/>
      <c r="AB37" s="25"/>
    </row>
    <row r="38" spans="1:28" s="28" customFormat="1" ht="15" customHeight="1" x14ac:dyDescent="0.2">
      <c r="A38" s="25"/>
      <c r="B38" s="25"/>
      <c r="C38" s="48"/>
      <c r="D38" s="48"/>
      <c r="E38" s="48"/>
      <c r="F38" s="66"/>
      <c r="G38" s="46"/>
      <c r="H38" s="186"/>
      <c r="I38" s="186"/>
      <c r="J38" s="186"/>
      <c r="K38" s="186"/>
      <c r="L38" s="186"/>
      <c r="M38" s="186"/>
      <c r="N38" s="186"/>
      <c r="O38" s="186"/>
      <c r="P38" s="186"/>
      <c r="Q38" s="186"/>
      <c r="R38" s="186"/>
      <c r="S38" s="186"/>
      <c r="T38" s="186"/>
      <c r="U38" s="186"/>
      <c r="V38" s="25"/>
      <c r="W38" s="25"/>
      <c r="X38" s="25"/>
      <c r="Y38" s="25"/>
      <c r="Z38" s="25"/>
      <c r="AA38" s="25"/>
      <c r="AB38" s="25"/>
    </row>
    <row r="39" spans="1:28" s="28" customFormat="1" ht="15" customHeight="1" x14ac:dyDescent="0.2">
      <c r="A39" s="25"/>
      <c r="B39" s="25"/>
      <c r="C39" s="48"/>
      <c r="D39" s="48"/>
      <c r="E39" s="48"/>
      <c r="F39" s="66"/>
      <c r="G39" s="46"/>
      <c r="H39" s="186"/>
      <c r="I39" s="186"/>
      <c r="J39" s="186"/>
      <c r="K39" s="186"/>
      <c r="L39" s="186"/>
      <c r="M39" s="186"/>
      <c r="N39" s="186"/>
      <c r="O39" s="186"/>
      <c r="P39" s="186"/>
      <c r="Q39" s="186"/>
      <c r="R39" s="186"/>
      <c r="S39" s="186"/>
      <c r="T39" s="186"/>
      <c r="U39" s="186"/>
      <c r="V39" s="25"/>
      <c r="W39" s="25"/>
      <c r="X39" s="25"/>
      <c r="Y39" s="25"/>
      <c r="Z39" s="25"/>
      <c r="AA39" s="25"/>
      <c r="AB39" s="25"/>
    </row>
    <row r="40" spans="1:28" x14ac:dyDescent="0.2">
      <c r="B40" s="50"/>
    </row>
    <row r="41" spans="1:28" ht="18" customHeight="1" x14ac:dyDescent="0.2">
      <c r="B41" s="50"/>
    </row>
    <row r="42" spans="1:28" ht="12.75" customHeight="1" x14ac:dyDescent="0.2">
      <c r="B42" s="50"/>
      <c r="F42" s="52"/>
      <c r="G42" s="52"/>
    </row>
  </sheetData>
  <sheetProtection password="CAB7" sheet="1" objects="1" scenarios="1" selectLockedCells="1"/>
  <mergeCells count="4">
    <mergeCell ref="C2:E2"/>
    <mergeCell ref="C12:E12"/>
    <mergeCell ref="D4:G4"/>
    <mergeCell ref="D7:G7"/>
  </mergeCells>
  <pageMargins left="0.25" right="0.25" top="0.25" bottom="0.5" header="0.25" footer="0.25"/>
  <pageSetup scale="97"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55"/>
  <sheetViews>
    <sheetView showGridLines="0" zoomScale="90" zoomScaleNormal="90" workbookViewId="0">
      <selection activeCell="M12" sqref="M12:M16"/>
    </sheetView>
  </sheetViews>
  <sheetFormatPr defaultRowHeight="11.25" x14ac:dyDescent="0.2"/>
  <cols>
    <col min="1" max="1" width="1.33203125" style="51" customWidth="1"/>
    <col min="2" max="2" width="1.5" style="51" customWidth="1"/>
    <col min="3" max="3" width="23" style="51" customWidth="1"/>
    <col min="4" max="4" width="1.1640625" style="51" customWidth="1"/>
    <col min="5" max="5" width="35.83203125" style="51" customWidth="1"/>
    <col min="6" max="6" width="1.1640625" style="51" customWidth="1"/>
    <col min="7" max="7" width="12.33203125" style="51" customWidth="1"/>
    <col min="8" max="8" width="1.33203125" style="51" customWidth="1"/>
    <col min="9" max="9" width="13.33203125" style="51" customWidth="1"/>
    <col min="10" max="10" width="1.33203125" style="51" customWidth="1"/>
    <col min="11" max="11" width="12" style="51" customWidth="1"/>
    <col min="12" max="12" width="0.83203125" style="51" customWidth="1"/>
    <col min="13" max="13" width="14" style="51" customWidth="1"/>
    <col min="14" max="14" width="0.83203125" style="51" customWidth="1"/>
    <col min="15" max="15" width="11" style="51" customWidth="1"/>
    <col min="16" max="16" width="1.1640625" style="51" customWidth="1"/>
    <col min="17" max="17" width="0.6640625" style="51" customWidth="1"/>
    <col min="18" max="34" width="9.33203125" style="186"/>
    <col min="35" max="35" width="9.33203125" style="51"/>
    <col min="36" max="16384" width="9.33203125" style="24"/>
  </cols>
  <sheetData>
    <row r="1" spans="2:48" s="51" customFormat="1" ht="8.25" customHeight="1" x14ac:dyDescent="0.2">
      <c r="R1" s="186"/>
      <c r="S1" s="186"/>
      <c r="T1" s="186"/>
      <c r="U1" s="186"/>
      <c r="V1" s="186"/>
      <c r="W1" s="186"/>
      <c r="X1" s="186"/>
      <c r="Y1" s="186"/>
      <c r="Z1" s="186"/>
      <c r="AA1" s="186"/>
      <c r="AB1" s="186"/>
      <c r="AC1" s="186"/>
      <c r="AD1" s="186"/>
      <c r="AE1" s="186"/>
      <c r="AF1" s="186"/>
      <c r="AG1" s="186"/>
      <c r="AH1" s="186"/>
    </row>
    <row r="2" spans="2:48" s="51" customFormat="1" ht="41.25" customHeight="1" x14ac:dyDescent="0.2">
      <c r="B2" s="197" t="s">
        <v>13</v>
      </c>
      <c r="C2" s="197"/>
      <c r="D2" s="442" t="s">
        <v>171</v>
      </c>
      <c r="E2" s="443"/>
      <c r="F2" s="443"/>
      <c r="G2" s="443"/>
      <c r="H2" s="443"/>
      <c r="I2" s="443"/>
      <c r="J2" s="443"/>
      <c r="K2" s="443"/>
      <c r="L2" s="444"/>
      <c r="M2" s="444"/>
      <c r="N2" s="444"/>
      <c r="O2" s="444"/>
      <c r="P2" s="444"/>
      <c r="R2" s="186"/>
      <c r="S2" s="186"/>
      <c r="T2" s="186"/>
      <c r="U2" s="186"/>
      <c r="V2" s="186"/>
      <c r="W2" s="186"/>
      <c r="X2" s="186"/>
      <c r="Y2" s="186"/>
      <c r="Z2" s="186"/>
      <c r="AA2" s="186"/>
      <c r="AB2" s="186"/>
      <c r="AC2" s="186"/>
      <c r="AD2" s="186"/>
      <c r="AE2" s="186"/>
      <c r="AF2" s="186"/>
      <c r="AG2" s="186"/>
      <c r="AH2" s="186"/>
    </row>
    <row r="3" spans="2:48" s="25" customFormat="1" ht="8.25" customHeight="1" thickBot="1" x14ac:dyDescent="0.25">
      <c r="E3" s="26"/>
      <c r="F3" s="26"/>
      <c r="G3" s="26"/>
      <c r="H3" s="26"/>
      <c r="I3" s="26"/>
      <c r="J3" s="26"/>
      <c r="K3" s="26"/>
      <c r="Q3" s="26"/>
      <c r="R3" s="227"/>
      <c r="S3" s="227"/>
      <c r="T3" s="227"/>
      <c r="U3" s="227"/>
      <c r="V3" s="227"/>
      <c r="W3" s="227"/>
      <c r="X3" s="227"/>
      <c r="Y3" s="227"/>
      <c r="Z3" s="227"/>
      <c r="AA3" s="227"/>
      <c r="AB3" s="227"/>
      <c r="AC3" s="227"/>
      <c r="AD3" s="227"/>
      <c r="AE3" s="227"/>
      <c r="AF3" s="227"/>
      <c r="AG3" s="227"/>
      <c r="AH3" s="227"/>
      <c r="AI3" s="26"/>
      <c r="AJ3" s="26"/>
      <c r="AK3" s="26"/>
      <c r="AL3" s="26"/>
      <c r="AM3" s="26"/>
      <c r="AN3" s="26"/>
      <c r="AO3" s="26"/>
      <c r="AP3" s="26"/>
      <c r="AQ3" s="26"/>
      <c r="AR3" s="26"/>
      <c r="AS3" s="26"/>
      <c r="AT3" s="26"/>
      <c r="AU3" s="26"/>
      <c r="AV3" s="26"/>
    </row>
    <row r="4" spans="2:48" s="25" customFormat="1" ht="95.25" customHeight="1" x14ac:dyDescent="0.2">
      <c r="D4" s="56"/>
      <c r="E4" s="435" t="s">
        <v>140</v>
      </c>
      <c r="F4" s="437"/>
      <c r="G4" s="437"/>
      <c r="H4" s="437"/>
      <c r="I4" s="437"/>
      <c r="J4" s="437"/>
      <c r="K4" s="437"/>
      <c r="L4" s="437"/>
      <c r="M4" s="437"/>
      <c r="N4" s="437"/>
      <c r="O4" s="437"/>
      <c r="P4" s="58"/>
      <c r="R4" s="186"/>
      <c r="S4" s="186"/>
      <c r="T4" s="186"/>
      <c r="U4" s="186"/>
      <c r="V4" s="186"/>
      <c r="W4" s="186"/>
      <c r="X4" s="186"/>
      <c r="Y4" s="186"/>
      <c r="Z4" s="186"/>
      <c r="AA4" s="186"/>
      <c r="AB4" s="186"/>
      <c r="AC4" s="186"/>
      <c r="AD4" s="186"/>
      <c r="AE4" s="186"/>
      <c r="AF4" s="186"/>
      <c r="AG4" s="186"/>
      <c r="AH4" s="186"/>
    </row>
    <row r="5" spans="2:48" s="25" customFormat="1" ht="15" customHeight="1" thickBot="1" x14ac:dyDescent="0.25">
      <c r="D5" s="62"/>
      <c r="E5" s="140"/>
      <c r="F5" s="140"/>
      <c r="G5" s="140"/>
      <c r="H5" s="140"/>
      <c r="I5" s="140"/>
      <c r="J5" s="133"/>
      <c r="K5" s="133"/>
      <c r="L5" s="133"/>
      <c r="M5" s="133"/>
      <c r="N5" s="133"/>
      <c r="O5" s="133"/>
      <c r="P5" s="151"/>
      <c r="R5" s="186"/>
      <c r="S5" s="186"/>
      <c r="T5" s="186"/>
      <c r="U5" s="186"/>
      <c r="V5" s="186"/>
      <c r="W5" s="186"/>
      <c r="X5" s="186"/>
      <c r="Y5" s="186"/>
      <c r="Z5" s="186"/>
      <c r="AA5" s="186"/>
      <c r="AB5" s="186"/>
      <c r="AC5" s="186"/>
      <c r="AD5" s="186"/>
      <c r="AE5" s="186"/>
      <c r="AF5" s="186"/>
      <c r="AG5" s="186"/>
      <c r="AH5" s="186"/>
    </row>
    <row r="6" spans="2:48" s="25" customFormat="1" ht="8.25" customHeight="1" thickBot="1" x14ac:dyDescent="0.25">
      <c r="E6" s="71"/>
      <c r="F6" s="71"/>
      <c r="G6" s="71"/>
      <c r="H6" s="71"/>
      <c r="I6" s="71"/>
      <c r="J6" s="26"/>
      <c r="K6" s="26"/>
      <c r="R6" s="186"/>
      <c r="S6" s="186"/>
      <c r="T6" s="186"/>
      <c r="U6" s="186"/>
      <c r="V6" s="186"/>
      <c r="W6" s="186"/>
      <c r="X6" s="186"/>
      <c r="Y6" s="186"/>
      <c r="Z6" s="186"/>
      <c r="AA6" s="186"/>
      <c r="AB6" s="186"/>
      <c r="AC6" s="186"/>
      <c r="AD6" s="186"/>
      <c r="AE6" s="186"/>
      <c r="AF6" s="186"/>
      <c r="AG6" s="186"/>
      <c r="AH6" s="186"/>
    </row>
    <row r="7" spans="2:48" s="51" customFormat="1" ht="18" customHeight="1" x14ac:dyDescent="0.2">
      <c r="B7" s="252"/>
      <c r="C7" s="259" t="s">
        <v>11</v>
      </c>
      <c r="D7" s="259"/>
      <c r="E7" s="259"/>
      <c r="F7" s="259"/>
      <c r="G7" s="259"/>
      <c r="H7" s="259"/>
      <c r="I7" s="259"/>
      <c r="J7" s="259"/>
      <c r="K7" s="259"/>
      <c r="L7" s="259"/>
      <c r="M7" s="259"/>
      <c r="N7" s="260"/>
      <c r="O7" s="260"/>
      <c r="P7" s="92"/>
      <c r="R7" s="186"/>
      <c r="S7" s="186"/>
      <c r="T7" s="186"/>
      <c r="U7" s="186"/>
      <c r="V7" s="186"/>
      <c r="W7" s="186"/>
      <c r="X7" s="186"/>
      <c r="Y7" s="186"/>
      <c r="Z7" s="186"/>
      <c r="AA7" s="186"/>
      <c r="AB7" s="186"/>
      <c r="AC7" s="186"/>
      <c r="AD7" s="186"/>
      <c r="AE7" s="186"/>
      <c r="AF7" s="186"/>
      <c r="AG7" s="186"/>
      <c r="AH7" s="186"/>
    </row>
    <row r="8" spans="2:48" s="51" customFormat="1" ht="15" customHeight="1" x14ac:dyDescent="0.2">
      <c r="B8" s="47"/>
      <c r="C8" s="261"/>
      <c r="D8" s="261"/>
      <c r="E8" s="261"/>
      <c r="F8" s="261"/>
      <c r="G8" s="261"/>
      <c r="H8" s="261"/>
      <c r="I8" s="261"/>
      <c r="J8" s="261"/>
      <c r="K8" s="261"/>
      <c r="L8" s="261"/>
      <c r="M8" s="261"/>
      <c r="N8" s="261"/>
      <c r="O8" s="261"/>
      <c r="P8" s="93"/>
      <c r="R8" s="186"/>
      <c r="S8" s="186"/>
      <c r="T8" s="186"/>
      <c r="U8" s="186"/>
      <c r="V8" s="186"/>
      <c r="W8" s="186"/>
      <c r="X8" s="186"/>
      <c r="Y8" s="186"/>
      <c r="Z8" s="186"/>
      <c r="AA8" s="186"/>
      <c r="AB8" s="186"/>
      <c r="AC8" s="186"/>
      <c r="AD8" s="186"/>
      <c r="AE8" s="186"/>
      <c r="AF8" s="186"/>
      <c r="AG8" s="186"/>
      <c r="AH8" s="186"/>
    </row>
    <row r="9" spans="2:48" s="51" customFormat="1" ht="19.5" customHeight="1" thickBot="1" x14ac:dyDescent="0.25">
      <c r="B9" s="47"/>
      <c r="C9" s="94" t="s">
        <v>172</v>
      </c>
      <c r="D9" s="80"/>
      <c r="E9" s="80"/>
      <c r="F9" s="80"/>
      <c r="G9" s="445" t="s">
        <v>119</v>
      </c>
      <c r="H9" s="446"/>
      <c r="I9" s="446"/>
      <c r="J9" s="446"/>
      <c r="K9" s="446"/>
      <c r="L9" s="446"/>
      <c r="M9" s="446"/>
      <c r="N9" s="78"/>
      <c r="O9" s="78"/>
      <c r="P9" s="93"/>
      <c r="R9" s="186"/>
      <c r="S9" s="186"/>
      <c r="T9" s="186"/>
      <c r="U9" s="186"/>
      <c r="V9" s="186"/>
      <c r="W9" s="186"/>
      <c r="X9" s="186"/>
      <c r="Y9" s="186"/>
      <c r="Z9" s="186"/>
      <c r="AA9" s="186"/>
      <c r="AB9" s="186"/>
      <c r="AC9" s="186"/>
      <c r="AD9" s="186"/>
      <c r="AE9" s="186"/>
      <c r="AF9" s="186"/>
      <c r="AG9" s="186"/>
      <c r="AH9" s="186"/>
    </row>
    <row r="10" spans="2:48" s="52" customFormat="1" ht="42.75" customHeight="1" thickBot="1" x14ac:dyDescent="0.25">
      <c r="B10" s="167"/>
      <c r="C10" s="79" t="s">
        <v>2</v>
      </c>
      <c r="D10" s="80"/>
      <c r="E10" s="81" t="s">
        <v>12</v>
      </c>
      <c r="F10" s="84"/>
      <c r="G10" s="82" t="s">
        <v>120</v>
      </c>
      <c r="H10" s="84"/>
      <c r="I10" s="82" t="s">
        <v>121</v>
      </c>
      <c r="J10" s="80"/>
      <c r="K10" s="82" t="s">
        <v>122</v>
      </c>
      <c r="L10" s="86"/>
      <c r="M10" s="82" t="s">
        <v>170</v>
      </c>
      <c r="N10" s="84"/>
      <c r="O10" s="82" t="s">
        <v>14</v>
      </c>
      <c r="P10" s="93"/>
      <c r="R10" s="233"/>
      <c r="S10" s="233"/>
      <c r="T10" s="233"/>
      <c r="U10" s="233"/>
      <c r="V10" s="233"/>
      <c r="W10" s="233"/>
      <c r="X10" s="233"/>
      <c r="Y10" s="233"/>
      <c r="Z10" s="233"/>
      <c r="AA10" s="233"/>
      <c r="AB10" s="233"/>
      <c r="AC10" s="233"/>
      <c r="AD10" s="233"/>
      <c r="AE10" s="233"/>
      <c r="AF10" s="233"/>
      <c r="AG10" s="233"/>
      <c r="AH10" s="233"/>
    </row>
    <row r="11" spans="2:48" s="52" customFormat="1" ht="8.25" customHeight="1" thickBot="1" x14ac:dyDescent="0.25">
      <c r="B11" s="167"/>
      <c r="C11" s="86"/>
      <c r="D11" s="86"/>
      <c r="E11" s="86"/>
      <c r="F11" s="86"/>
      <c r="G11" s="86"/>
      <c r="H11" s="86"/>
      <c r="I11" s="86"/>
      <c r="J11" s="68"/>
      <c r="K11" s="86"/>
      <c r="L11" s="86"/>
      <c r="M11" s="86"/>
      <c r="N11" s="86"/>
      <c r="O11" s="86"/>
      <c r="P11" s="93"/>
      <c r="R11" s="233"/>
      <c r="S11" s="233"/>
      <c r="T11" s="233"/>
      <c r="U11" s="233"/>
      <c r="V11" s="233"/>
      <c r="W11" s="233"/>
      <c r="X11" s="233"/>
      <c r="Y11" s="233"/>
      <c r="Z11" s="233"/>
      <c r="AA11" s="233"/>
      <c r="AB11" s="233"/>
      <c r="AC11" s="233"/>
      <c r="AD11" s="233"/>
      <c r="AE11" s="233"/>
      <c r="AF11" s="233"/>
      <c r="AG11" s="233"/>
      <c r="AH11" s="233"/>
    </row>
    <row r="12" spans="2:48" ht="18" customHeight="1" thickBot="1" x14ac:dyDescent="0.25">
      <c r="B12" s="47"/>
      <c r="C12" s="126" t="str">
        <f>IF('Start Here-Common Inputs'!D24="","",'Start Here-Common Inputs'!D24)</f>
        <v/>
      </c>
      <c r="D12" s="150"/>
      <c r="E12" s="263" t="str">
        <f>IF('Start Here-Common Inputs'!F24="","",'Start Here-Common Inputs'!F24)</f>
        <v/>
      </c>
      <c r="F12" s="262"/>
      <c r="G12" s="88"/>
      <c r="H12" s="262"/>
      <c r="I12" s="88"/>
      <c r="J12" s="68"/>
      <c r="K12" s="255" t="str">
        <f>IF(G12="","",G12-I12)</f>
        <v/>
      </c>
      <c r="L12" s="68"/>
      <c r="M12" s="88"/>
      <c r="N12" s="256"/>
      <c r="O12" s="148" t="str">
        <f>IF(M12&gt;K12,"see note",IF(K12=0,"",IF(K12="","",M12/K12)))</f>
        <v/>
      </c>
      <c r="P12" s="93"/>
    </row>
    <row r="13" spans="2:48" ht="18" customHeight="1" thickBot="1" x14ac:dyDescent="0.25">
      <c r="B13" s="47"/>
      <c r="C13" s="126" t="str">
        <f>IF('Start Here-Common Inputs'!D25="","",'Start Here-Common Inputs'!D25)</f>
        <v/>
      </c>
      <c r="D13" s="150"/>
      <c r="E13" s="263" t="str">
        <f>IF('Start Here-Common Inputs'!F25="","",'Start Here-Common Inputs'!F25)</f>
        <v/>
      </c>
      <c r="F13" s="262"/>
      <c r="G13" s="88"/>
      <c r="H13" s="262"/>
      <c r="I13" s="88"/>
      <c r="J13" s="68"/>
      <c r="K13" s="255" t="str">
        <f>IF(G13="","",G13-I13)</f>
        <v/>
      </c>
      <c r="L13" s="68"/>
      <c r="M13" s="88"/>
      <c r="N13" s="256"/>
      <c r="O13" s="148" t="str">
        <f t="shared" ref="O13:O61" si="0">IF(M13&gt;K13,"see note",IF(K13=0,"",IF(K13="","",M13/K13)))</f>
        <v/>
      </c>
      <c r="P13" s="93"/>
    </row>
    <row r="14" spans="2:48" ht="18" customHeight="1" thickBot="1" x14ac:dyDescent="0.25">
      <c r="B14" s="47"/>
      <c r="C14" s="126" t="str">
        <f>IF('Start Here-Common Inputs'!D26="","",'Start Here-Common Inputs'!D26)</f>
        <v/>
      </c>
      <c r="D14" s="150"/>
      <c r="E14" s="263" t="str">
        <f>IF('Start Here-Common Inputs'!F26="","",'Start Here-Common Inputs'!F26)</f>
        <v/>
      </c>
      <c r="F14" s="262"/>
      <c r="G14" s="88"/>
      <c r="H14" s="262"/>
      <c r="I14" s="88"/>
      <c r="J14" s="68"/>
      <c r="K14" s="255" t="str">
        <f t="shared" ref="K14:K61" si="1">IF(G14="","",G14-I14)</f>
        <v/>
      </c>
      <c r="L14" s="68"/>
      <c r="M14" s="88"/>
      <c r="N14" s="256"/>
      <c r="O14" s="148" t="str">
        <f t="shared" si="0"/>
        <v/>
      </c>
      <c r="P14" s="93"/>
      <c r="T14" s="104"/>
      <c r="U14" s="104"/>
    </row>
    <row r="15" spans="2:48" ht="18" customHeight="1" thickBot="1" x14ac:dyDescent="0.25">
      <c r="B15" s="47"/>
      <c r="C15" s="126" t="str">
        <f>IF('Start Here-Common Inputs'!D27="","",'Start Here-Common Inputs'!D27)</f>
        <v/>
      </c>
      <c r="D15" s="150"/>
      <c r="E15" s="263" t="str">
        <f>IF('Start Here-Common Inputs'!F27="","",'Start Here-Common Inputs'!F27)</f>
        <v/>
      </c>
      <c r="F15" s="262"/>
      <c r="G15" s="88"/>
      <c r="H15" s="262"/>
      <c r="I15" s="88"/>
      <c r="J15" s="68"/>
      <c r="K15" s="255" t="str">
        <f t="shared" si="1"/>
        <v/>
      </c>
      <c r="L15" s="68"/>
      <c r="M15" s="88"/>
      <c r="N15" s="256"/>
      <c r="O15" s="148" t="str">
        <f t="shared" si="0"/>
        <v/>
      </c>
      <c r="P15" s="93"/>
      <c r="T15" s="104"/>
      <c r="U15" s="104"/>
    </row>
    <row r="16" spans="2:48" ht="18" customHeight="1" thickBot="1" x14ac:dyDescent="0.25">
      <c r="B16" s="47"/>
      <c r="C16" s="126" t="str">
        <f>IF('Start Here-Common Inputs'!D28="","",'Start Here-Common Inputs'!D28)</f>
        <v/>
      </c>
      <c r="D16" s="150"/>
      <c r="E16" s="263" t="str">
        <f>IF('Start Here-Common Inputs'!F28="","",'Start Here-Common Inputs'!F28)</f>
        <v/>
      </c>
      <c r="F16" s="262"/>
      <c r="G16" s="88"/>
      <c r="H16" s="262"/>
      <c r="I16" s="88"/>
      <c r="J16" s="68"/>
      <c r="K16" s="255" t="str">
        <f t="shared" si="1"/>
        <v/>
      </c>
      <c r="L16" s="68"/>
      <c r="M16" s="88"/>
      <c r="N16" s="256"/>
      <c r="O16" s="148" t="str">
        <f t="shared" si="0"/>
        <v/>
      </c>
      <c r="P16" s="93"/>
      <c r="T16" s="104"/>
      <c r="U16" s="104"/>
    </row>
    <row r="17" spans="2:21" ht="18" customHeight="1" thickBot="1" x14ac:dyDescent="0.25">
      <c r="B17" s="47"/>
      <c r="C17" s="126" t="str">
        <f>IF('Start Here-Common Inputs'!D29="","",'Start Here-Common Inputs'!D29)</f>
        <v/>
      </c>
      <c r="D17" s="150"/>
      <c r="E17" s="263" t="str">
        <f>IF('Start Here-Common Inputs'!F29="","",'Start Here-Common Inputs'!F29)</f>
        <v/>
      </c>
      <c r="F17" s="262"/>
      <c r="G17" s="88"/>
      <c r="H17" s="262"/>
      <c r="I17" s="88"/>
      <c r="J17" s="68"/>
      <c r="K17" s="255" t="str">
        <f t="shared" si="1"/>
        <v/>
      </c>
      <c r="L17" s="68"/>
      <c r="M17" s="88"/>
      <c r="N17" s="256"/>
      <c r="O17" s="148" t="str">
        <f t="shared" si="0"/>
        <v/>
      </c>
      <c r="P17" s="93"/>
      <c r="T17" s="104"/>
      <c r="U17" s="104"/>
    </row>
    <row r="18" spans="2:21" ht="18" customHeight="1" thickBot="1" x14ac:dyDescent="0.25">
      <c r="B18" s="47"/>
      <c r="C18" s="126" t="str">
        <f>IF('Start Here-Common Inputs'!D30="","",'Start Here-Common Inputs'!D30)</f>
        <v/>
      </c>
      <c r="D18" s="150"/>
      <c r="E18" s="263" t="str">
        <f>IF('Start Here-Common Inputs'!F30="","",'Start Here-Common Inputs'!F30)</f>
        <v/>
      </c>
      <c r="F18" s="262"/>
      <c r="G18" s="88"/>
      <c r="H18" s="262"/>
      <c r="I18" s="88"/>
      <c r="J18" s="68"/>
      <c r="K18" s="255" t="str">
        <f t="shared" si="1"/>
        <v/>
      </c>
      <c r="L18" s="68"/>
      <c r="M18" s="88"/>
      <c r="N18" s="256"/>
      <c r="O18" s="148" t="str">
        <f t="shared" si="0"/>
        <v/>
      </c>
      <c r="P18" s="93"/>
      <c r="T18" s="104"/>
      <c r="U18" s="104"/>
    </row>
    <row r="19" spans="2:21" ht="18" customHeight="1" thickBot="1" x14ac:dyDescent="0.25">
      <c r="B19" s="47"/>
      <c r="C19" s="126" t="str">
        <f>IF('Start Here-Common Inputs'!D31="","",'Start Here-Common Inputs'!D31)</f>
        <v/>
      </c>
      <c r="D19" s="150"/>
      <c r="E19" s="263" t="str">
        <f>IF('Start Here-Common Inputs'!F31="","",'Start Here-Common Inputs'!F31)</f>
        <v/>
      </c>
      <c r="F19" s="262"/>
      <c r="G19" s="88"/>
      <c r="H19" s="262"/>
      <c r="I19" s="88"/>
      <c r="J19" s="68"/>
      <c r="K19" s="255" t="str">
        <f t="shared" si="1"/>
        <v/>
      </c>
      <c r="L19" s="68"/>
      <c r="M19" s="88"/>
      <c r="N19" s="256"/>
      <c r="O19" s="148" t="str">
        <f t="shared" si="0"/>
        <v/>
      </c>
      <c r="P19" s="69"/>
      <c r="T19" s="104"/>
      <c r="U19" s="104"/>
    </row>
    <row r="20" spans="2:21" ht="18" customHeight="1" thickBot="1" x14ac:dyDescent="0.25">
      <c r="B20" s="47"/>
      <c r="C20" s="126" t="str">
        <f>IF('Start Here-Common Inputs'!D32="","",'Start Here-Common Inputs'!D32)</f>
        <v/>
      </c>
      <c r="D20" s="150"/>
      <c r="E20" s="263" t="str">
        <f>IF('Start Here-Common Inputs'!F32="","",'Start Here-Common Inputs'!F32)</f>
        <v/>
      </c>
      <c r="F20" s="262"/>
      <c r="G20" s="88"/>
      <c r="H20" s="262"/>
      <c r="I20" s="88"/>
      <c r="J20" s="68"/>
      <c r="K20" s="255" t="str">
        <f t="shared" si="1"/>
        <v/>
      </c>
      <c r="L20" s="68"/>
      <c r="M20" s="88"/>
      <c r="N20" s="256"/>
      <c r="O20" s="148" t="str">
        <f t="shared" si="0"/>
        <v/>
      </c>
      <c r="P20" s="69"/>
      <c r="T20" s="104"/>
      <c r="U20" s="104"/>
    </row>
    <row r="21" spans="2:21" ht="18" customHeight="1" thickBot="1" x14ac:dyDescent="0.25">
      <c r="B21" s="47"/>
      <c r="C21" s="126" t="str">
        <f>IF('Start Here-Common Inputs'!D33="","",'Start Here-Common Inputs'!D33)</f>
        <v/>
      </c>
      <c r="D21" s="150"/>
      <c r="E21" s="263" t="str">
        <f>IF('Start Here-Common Inputs'!F33="","",'Start Here-Common Inputs'!F33)</f>
        <v/>
      </c>
      <c r="F21" s="262"/>
      <c r="G21" s="88"/>
      <c r="H21" s="262"/>
      <c r="I21" s="88"/>
      <c r="J21" s="68"/>
      <c r="K21" s="255" t="str">
        <f t="shared" si="1"/>
        <v/>
      </c>
      <c r="L21" s="68"/>
      <c r="M21" s="88"/>
      <c r="N21" s="256"/>
      <c r="O21" s="148" t="str">
        <f t="shared" si="0"/>
        <v/>
      </c>
      <c r="P21" s="69"/>
      <c r="T21" s="104"/>
      <c r="U21" s="104"/>
    </row>
    <row r="22" spans="2:21" ht="18" customHeight="1" thickBot="1" x14ac:dyDescent="0.25">
      <c r="B22" s="47"/>
      <c r="C22" s="126" t="str">
        <f>IF('Start Here-Common Inputs'!D34="","",'Start Here-Common Inputs'!D34)</f>
        <v/>
      </c>
      <c r="D22" s="150"/>
      <c r="E22" s="263" t="str">
        <f>IF('Start Here-Common Inputs'!F34="","",'Start Here-Common Inputs'!F34)</f>
        <v/>
      </c>
      <c r="F22" s="262"/>
      <c r="G22" s="88"/>
      <c r="H22" s="262"/>
      <c r="I22" s="88"/>
      <c r="J22" s="68"/>
      <c r="K22" s="255" t="str">
        <f t="shared" si="1"/>
        <v/>
      </c>
      <c r="L22" s="68"/>
      <c r="M22" s="88"/>
      <c r="N22" s="256"/>
      <c r="O22" s="148" t="str">
        <f t="shared" si="0"/>
        <v/>
      </c>
      <c r="P22" s="69"/>
      <c r="T22" s="104"/>
      <c r="U22" s="104"/>
    </row>
    <row r="23" spans="2:21" ht="18" customHeight="1" thickBot="1" x14ac:dyDescent="0.25">
      <c r="B23" s="47"/>
      <c r="C23" s="126" t="str">
        <f>IF('Start Here-Common Inputs'!D35="","",'Start Here-Common Inputs'!D35)</f>
        <v/>
      </c>
      <c r="D23" s="150"/>
      <c r="E23" s="263" t="str">
        <f>IF('Start Here-Common Inputs'!F35="","",'Start Here-Common Inputs'!F35)</f>
        <v/>
      </c>
      <c r="F23" s="262"/>
      <c r="G23" s="88"/>
      <c r="H23" s="262"/>
      <c r="I23" s="88"/>
      <c r="J23" s="68"/>
      <c r="K23" s="255" t="str">
        <f t="shared" si="1"/>
        <v/>
      </c>
      <c r="L23" s="68"/>
      <c r="M23" s="88"/>
      <c r="N23" s="256"/>
      <c r="O23" s="148" t="str">
        <f t="shared" si="0"/>
        <v/>
      </c>
      <c r="P23" s="69"/>
      <c r="T23" s="104"/>
      <c r="U23" s="104"/>
    </row>
    <row r="24" spans="2:21" ht="18" customHeight="1" thickBot="1" x14ac:dyDescent="0.25">
      <c r="B24" s="47"/>
      <c r="C24" s="126" t="str">
        <f>IF('Start Here-Common Inputs'!D36="","",'Start Here-Common Inputs'!D36)</f>
        <v/>
      </c>
      <c r="D24" s="150"/>
      <c r="E24" s="263" t="str">
        <f>IF('Start Here-Common Inputs'!F36="","",'Start Here-Common Inputs'!F36)</f>
        <v/>
      </c>
      <c r="F24" s="262"/>
      <c r="G24" s="88"/>
      <c r="H24" s="262"/>
      <c r="I24" s="88"/>
      <c r="J24" s="68"/>
      <c r="K24" s="255" t="str">
        <f t="shared" si="1"/>
        <v/>
      </c>
      <c r="L24" s="68"/>
      <c r="M24" s="88"/>
      <c r="N24" s="256"/>
      <c r="O24" s="148" t="str">
        <f t="shared" si="0"/>
        <v/>
      </c>
      <c r="P24" s="69"/>
    </row>
    <row r="25" spans="2:21" ht="18" customHeight="1" thickBot="1" x14ac:dyDescent="0.25">
      <c r="B25" s="47"/>
      <c r="C25" s="126" t="str">
        <f>IF('Start Here-Common Inputs'!D37="","",'Start Here-Common Inputs'!D37)</f>
        <v/>
      </c>
      <c r="D25" s="150"/>
      <c r="E25" s="263" t="str">
        <f>IF('Start Here-Common Inputs'!F37="","",'Start Here-Common Inputs'!F37)</f>
        <v/>
      </c>
      <c r="F25" s="262"/>
      <c r="G25" s="88"/>
      <c r="H25" s="262"/>
      <c r="I25" s="88"/>
      <c r="J25" s="68"/>
      <c r="K25" s="255" t="str">
        <f t="shared" si="1"/>
        <v/>
      </c>
      <c r="L25" s="68"/>
      <c r="M25" s="88"/>
      <c r="N25" s="256"/>
      <c r="O25" s="148" t="str">
        <f t="shared" si="0"/>
        <v/>
      </c>
      <c r="P25" s="69"/>
    </row>
    <row r="26" spans="2:21" ht="18" customHeight="1" thickBot="1" x14ac:dyDescent="0.25">
      <c r="B26" s="47"/>
      <c r="C26" s="126" t="str">
        <f>IF('Start Here-Common Inputs'!D38="","",'Start Here-Common Inputs'!D38)</f>
        <v/>
      </c>
      <c r="D26" s="150"/>
      <c r="E26" s="263" t="str">
        <f>IF('Start Here-Common Inputs'!F38="","",'Start Here-Common Inputs'!F38)</f>
        <v/>
      </c>
      <c r="F26" s="262"/>
      <c r="G26" s="88"/>
      <c r="H26" s="262"/>
      <c r="I26" s="88"/>
      <c r="J26" s="68"/>
      <c r="K26" s="255" t="str">
        <f t="shared" si="1"/>
        <v/>
      </c>
      <c r="L26" s="68"/>
      <c r="M26" s="88"/>
      <c r="N26" s="256"/>
      <c r="O26" s="148" t="str">
        <f t="shared" si="0"/>
        <v/>
      </c>
      <c r="P26" s="69"/>
    </row>
    <row r="27" spans="2:21" ht="18" customHeight="1" thickBot="1" x14ac:dyDescent="0.25">
      <c r="B27" s="47"/>
      <c r="C27" s="126" t="str">
        <f>IF('Start Here-Common Inputs'!D39="","",'Start Here-Common Inputs'!D39)</f>
        <v/>
      </c>
      <c r="D27" s="150"/>
      <c r="E27" s="263" t="str">
        <f>IF('Start Here-Common Inputs'!F39="","",'Start Here-Common Inputs'!F39)</f>
        <v/>
      </c>
      <c r="F27" s="262"/>
      <c r="G27" s="88"/>
      <c r="H27" s="262"/>
      <c r="I27" s="88"/>
      <c r="J27" s="68"/>
      <c r="K27" s="255" t="str">
        <f t="shared" si="1"/>
        <v/>
      </c>
      <c r="L27" s="68"/>
      <c r="M27" s="88"/>
      <c r="N27" s="256"/>
      <c r="O27" s="148" t="str">
        <f t="shared" si="0"/>
        <v/>
      </c>
      <c r="P27" s="69"/>
    </row>
    <row r="28" spans="2:21" ht="18" customHeight="1" thickBot="1" x14ac:dyDescent="0.25">
      <c r="B28" s="47"/>
      <c r="C28" s="126" t="str">
        <f>IF('Start Here-Common Inputs'!D40="","",'Start Here-Common Inputs'!D40)</f>
        <v/>
      </c>
      <c r="D28" s="150"/>
      <c r="E28" s="263" t="str">
        <f>IF('Start Here-Common Inputs'!F40="","",'Start Here-Common Inputs'!F40)</f>
        <v/>
      </c>
      <c r="F28" s="262"/>
      <c r="G28" s="88"/>
      <c r="H28" s="262"/>
      <c r="I28" s="88"/>
      <c r="J28" s="68"/>
      <c r="K28" s="255" t="str">
        <f t="shared" si="1"/>
        <v/>
      </c>
      <c r="L28" s="68"/>
      <c r="M28" s="88"/>
      <c r="N28" s="256"/>
      <c r="O28" s="148" t="str">
        <f t="shared" si="0"/>
        <v/>
      </c>
      <c r="P28" s="69"/>
    </row>
    <row r="29" spans="2:21" ht="18" customHeight="1" thickBot="1" x14ac:dyDescent="0.25">
      <c r="B29" s="47"/>
      <c r="C29" s="126" t="str">
        <f>IF('Start Here-Common Inputs'!D41="","",'Start Here-Common Inputs'!D41)</f>
        <v/>
      </c>
      <c r="D29" s="150"/>
      <c r="E29" s="263" t="str">
        <f>IF('Start Here-Common Inputs'!F41="","",'Start Here-Common Inputs'!F41)</f>
        <v/>
      </c>
      <c r="F29" s="262"/>
      <c r="G29" s="88"/>
      <c r="H29" s="262"/>
      <c r="I29" s="88"/>
      <c r="J29" s="68"/>
      <c r="K29" s="255" t="str">
        <f t="shared" si="1"/>
        <v/>
      </c>
      <c r="L29" s="68"/>
      <c r="M29" s="88"/>
      <c r="N29" s="256"/>
      <c r="O29" s="148" t="str">
        <f t="shared" si="0"/>
        <v/>
      </c>
      <c r="P29" s="69"/>
    </row>
    <row r="30" spans="2:21" ht="18" customHeight="1" thickBot="1" x14ac:dyDescent="0.25">
      <c r="B30" s="47"/>
      <c r="C30" s="126" t="str">
        <f>IF('Start Here-Common Inputs'!D42="","",'Start Here-Common Inputs'!D42)</f>
        <v/>
      </c>
      <c r="D30" s="150"/>
      <c r="E30" s="263" t="str">
        <f>IF('Start Here-Common Inputs'!F42="","",'Start Here-Common Inputs'!F42)</f>
        <v/>
      </c>
      <c r="F30" s="262"/>
      <c r="G30" s="88"/>
      <c r="H30" s="262"/>
      <c r="I30" s="88"/>
      <c r="J30" s="68"/>
      <c r="K30" s="255" t="str">
        <f t="shared" si="1"/>
        <v/>
      </c>
      <c r="L30" s="68"/>
      <c r="M30" s="88"/>
      <c r="N30" s="256"/>
      <c r="O30" s="148" t="str">
        <f t="shared" si="0"/>
        <v/>
      </c>
      <c r="P30" s="69"/>
    </row>
    <row r="31" spans="2:21" ht="18" customHeight="1" thickBot="1" x14ac:dyDescent="0.25">
      <c r="B31" s="47"/>
      <c r="C31" s="126" t="str">
        <f>IF('Start Here-Common Inputs'!D43="","",'Start Here-Common Inputs'!D43)</f>
        <v/>
      </c>
      <c r="D31" s="150"/>
      <c r="E31" s="263" t="str">
        <f>IF('Start Here-Common Inputs'!F43="","",'Start Here-Common Inputs'!F43)</f>
        <v/>
      </c>
      <c r="F31" s="262"/>
      <c r="G31" s="88"/>
      <c r="H31" s="262"/>
      <c r="I31" s="88"/>
      <c r="J31" s="68"/>
      <c r="K31" s="255" t="str">
        <f t="shared" si="1"/>
        <v/>
      </c>
      <c r="L31" s="68"/>
      <c r="M31" s="88"/>
      <c r="N31" s="256"/>
      <c r="O31" s="148" t="str">
        <f t="shared" si="0"/>
        <v/>
      </c>
      <c r="P31" s="69"/>
    </row>
    <row r="32" spans="2:21" ht="18" customHeight="1" thickBot="1" x14ac:dyDescent="0.25">
      <c r="B32" s="47"/>
      <c r="C32" s="126" t="str">
        <f>IF('Start Here-Common Inputs'!D44="","",'Start Here-Common Inputs'!D44)</f>
        <v/>
      </c>
      <c r="D32" s="150"/>
      <c r="E32" s="263" t="str">
        <f>IF('Start Here-Common Inputs'!F44="","",'Start Here-Common Inputs'!F44)</f>
        <v/>
      </c>
      <c r="F32" s="262"/>
      <c r="G32" s="88"/>
      <c r="H32" s="262"/>
      <c r="I32" s="88"/>
      <c r="J32" s="68"/>
      <c r="K32" s="255" t="str">
        <f t="shared" si="1"/>
        <v/>
      </c>
      <c r="L32" s="68"/>
      <c r="M32" s="88"/>
      <c r="N32" s="256"/>
      <c r="O32" s="148" t="str">
        <f t="shared" si="0"/>
        <v/>
      </c>
      <c r="P32" s="69"/>
    </row>
    <row r="33" spans="2:16" ht="18" customHeight="1" thickBot="1" x14ac:dyDescent="0.25">
      <c r="B33" s="47"/>
      <c r="C33" s="126" t="str">
        <f>IF('Start Here-Common Inputs'!D45="","",'Start Here-Common Inputs'!D45)</f>
        <v/>
      </c>
      <c r="D33" s="150"/>
      <c r="E33" s="263" t="str">
        <f>IF('Start Here-Common Inputs'!F45="","",'Start Here-Common Inputs'!F45)</f>
        <v/>
      </c>
      <c r="F33" s="262"/>
      <c r="G33" s="88"/>
      <c r="H33" s="262"/>
      <c r="I33" s="88"/>
      <c r="J33" s="68"/>
      <c r="K33" s="255" t="str">
        <f t="shared" si="1"/>
        <v/>
      </c>
      <c r="L33" s="68"/>
      <c r="M33" s="88"/>
      <c r="N33" s="256"/>
      <c r="O33" s="148" t="str">
        <f t="shared" si="0"/>
        <v/>
      </c>
      <c r="P33" s="69"/>
    </row>
    <row r="34" spans="2:16" ht="18" customHeight="1" thickBot="1" x14ac:dyDescent="0.25">
      <c r="B34" s="47"/>
      <c r="C34" s="126" t="str">
        <f>IF('Start Here-Common Inputs'!D46="","",'Start Here-Common Inputs'!D46)</f>
        <v/>
      </c>
      <c r="D34" s="150"/>
      <c r="E34" s="263" t="str">
        <f>IF('Start Here-Common Inputs'!F46="","",'Start Here-Common Inputs'!F46)</f>
        <v/>
      </c>
      <c r="F34" s="262"/>
      <c r="G34" s="88"/>
      <c r="H34" s="262"/>
      <c r="I34" s="88"/>
      <c r="J34" s="68"/>
      <c r="K34" s="255" t="str">
        <f t="shared" si="1"/>
        <v/>
      </c>
      <c r="L34" s="68"/>
      <c r="M34" s="88"/>
      <c r="N34" s="256"/>
      <c r="O34" s="148" t="str">
        <f t="shared" si="0"/>
        <v/>
      </c>
      <c r="P34" s="69"/>
    </row>
    <row r="35" spans="2:16" ht="18" customHeight="1" thickBot="1" x14ac:dyDescent="0.25">
      <c r="B35" s="47"/>
      <c r="C35" s="126" t="str">
        <f>IF('Start Here-Common Inputs'!D47="","",'Start Here-Common Inputs'!D47)</f>
        <v/>
      </c>
      <c r="D35" s="150"/>
      <c r="E35" s="263" t="str">
        <f>IF('Start Here-Common Inputs'!F47="","",'Start Here-Common Inputs'!F47)</f>
        <v/>
      </c>
      <c r="F35" s="262"/>
      <c r="G35" s="88"/>
      <c r="H35" s="262">
        <v>0</v>
      </c>
      <c r="I35" s="88"/>
      <c r="J35" s="68"/>
      <c r="K35" s="255" t="str">
        <f t="shared" si="1"/>
        <v/>
      </c>
      <c r="L35" s="68"/>
      <c r="M35" s="88"/>
      <c r="N35" s="256"/>
      <c r="O35" s="148" t="str">
        <f t="shared" si="0"/>
        <v/>
      </c>
      <c r="P35" s="69"/>
    </row>
    <row r="36" spans="2:16" ht="18" customHeight="1" thickBot="1" x14ac:dyDescent="0.25">
      <c r="B36" s="47"/>
      <c r="C36" s="126" t="str">
        <f>IF('Start Here-Common Inputs'!D48="","",'Start Here-Common Inputs'!D48)</f>
        <v/>
      </c>
      <c r="D36" s="150"/>
      <c r="E36" s="263" t="str">
        <f>IF('Start Here-Common Inputs'!F48="","",'Start Here-Common Inputs'!F48)</f>
        <v/>
      </c>
      <c r="F36" s="262"/>
      <c r="G36" s="88"/>
      <c r="H36" s="262"/>
      <c r="I36" s="88"/>
      <c r="J36" s="68"/>
      <c r="K36" s="255" t="str">
        <f t="shared" si="1"/>
        <v/>
      </c>
      <c r="L36" s="68"/>
      <c r="M36" s="88"/>
      <c r="N36" s="256"/>
      <c r="O36" s="148" t="str">
        <f t="shared" si="0"/>
        <v/>
      </c>
      <c r="P36" s="69"/>
    </row>
    <row r="37" spans="2:16" ht="18" customHeight="1" thickBot="1" x14ac:dyDescent="0.25">
      <c r="B37" s="47"/>
      <c r="C37" s="126" t="str">
        <f>IF('Start Here-Common Inputs'!D49="","",'Start Here-Common Inputs'!D49)</f>
        <v/>
      </c>
      <c r="D37" s="150"/>
      <c r="E37" s="263" t="str">
        <f>IF('Start Here-Common Inputs'!F49="","",'Start Here-Common Inputs'!F49)</f>
        <v/>
      </c>
      <c r="F37" s="262"/>
      <c r="G37" s="88"/>
      <c r="H37" s="262"/>
      <c r="I37" s="88"/>
      <c r="J37" s="68"/>
      <c r="K37" s="255" t="str">
        <f t="shared" si="1"/>
        <v/>
      </c>
      <c r="L37" s="68"/>
      <c r="M37" s="88"/>
      <c r="N37" s="256"/>
      <c r="O37" s="148" t="str">
        <f t="shared" si="0"/>
        <v/>
      </c>
      <c r="P37" s="69"/>
    </row>
    <row r="38" spans="2:16" ht="18" customHeight="1" thickBot="1" x14ac:dyDescent="0.25">
      <c r="B38" s="47"/>
      <c r="C38" s="126" t="str">
        <f>IF('Start Here-Common Inputs'!D50="","",'Start Here-Common Inputs'!D50)</f>
        <v/>
      </c>
      <c r="D38" s="150"/>
      <c r="E38" s="263" t="str">
        <f>IF('Start Here-Common Inputs'!F50="","",'Start Here-Common Inputs'!F50)</f>
        <v/>
      </c>
      <c r="F38" s="262"/>
      <c r="G38" s="88"/>
      <c r="H38" s="262"/>
      <c r="I38" s="88"/>
      <c r="J38" s="68"/>
      <c r="K38" s="255" t="str">
        <f t="shared" si="1"/>
        <v/>
      </c>
      <c r="L38" s="68"/>
      <c r="M38" s="88"/>
      <c r="N38" s="256"/>
      <c r="O38" s="148" t="str">
        <f t="shared" si="0"/>
        <v/>
      </c>
      <c r="P38" s="69"/>
    </row>
    <row r="39" spans="2:16" ht="18" customHeight="1" thickBot="1" x14ac:dyDescent="0.25">
      <c r="B39" s="47"/>
      <c r="C39" s="126" t="str">
        <f>IF('Start Here-Common Inputs'!D51="","",'Start Here-Common Inputs'!D51)</f>
        <v/>
      </c>
      <c r="D39" s="150"/>
      <c r="E39" s="263" t="str">
        <f>IF('Start Here-Common Inputs'!F51="","",'Start Here-Common Inputs'!F51)</f>
        <v/>
      </c>
      <c r="F39" s="262"/>
      <c r="G39" s="88"/>
      <c r="H39" s="262"/>
      <c r="I39" s="88"/>
      <c r="J39" s="68"/>
      <c r="K39" s="255" t="str">
        <f t="shared" si="1"/>
        <v/>
      </c>
      <c r="L39" s="68"/>
      <c r="M39" s="88"/>
      <c r="N39" s="256"/>
      <c r="O39" s="148" t="str">
        <f t="shared" si="0"/>
        <v/>
      </c>
      <c r="P39" s="69"/>
    </row>
    <row r="40" spans="2:16" ht="18" customHeight="1" thickBot="1" x14ac:dyDescent="0.25">
      <c r="B40" s="47"/>
      <c r="C40" s="126" t="str">
        <f>IF('Start Here-Common Inputs'!D52="","",'Start Here-Common Inputs'!D52)</f>
        <v/>
      </c>
      <c r="D40" s="150"/>
      <c r="E40" s="263" t="str">
        <f>IF('Start Here-Common Inputs'!F52="","",'Start Here-Common Inputs'!F52)</f>
        <v/>
      </c>
      <c r="F40" s="262"/>
      <c r="G40" s="88"/>
      <c r="H40" s="262"/>
      <c r="I40" s="88"/>
      <c r="J40" s="68"/>
      <c r="K40" s="255" t="str">
        <f t="shared" si="1"/>
        <v/>
      </c>
      <c r="L40" s="68"/>
      <c r="M40" s="88"/>
      <c r="N40" s="256"/>
      <c r="O40" s="148" t="str">
        <f t="shared" si="0"/>
        <v/>
      </c>
      <c r="P40" s="69"/>
    </row>
    <row r="41" spans="2:16" ht="18" customHeight="1" thickBot="1" x14ac:dyDescent="0.25">
      <c r="B41" s="47"/>
      <c r="C41" s="126" t="str">
        <f>IF('Start Here-Common Inputs'!D53="","",'Start Here-Common Inputs'!D53)</f>
        <v/>
      </c>
      <c r="D41" s="150"/>
      <c r="E41" s="263" t="str">
        <f>IF('Start Here-Common Inputs'!F53="","",'Start Here-Common Inputs'!F53)</f>
        <v/>
      </c>
      <c r="F41" s="262"/>
      <c r="G41" s="88"/>
      <c r="H41" s="262"/>
      <c r="I41" s="88"/>
      <c r="J41" s="68"/>
      <c r="K41" s="255" t="str">
        <f t="shared" si="1"/>
        <v/>
      </c>
      <c r="L41" s="68"/>
      <c r="M41" s="88"/>
      <c r="N41" s="256"/>
      <c r="O41" s="148" t="str">
        <f t="shared" si="0"/>
        <v/>
      </c>
      <c r="P41" s="69"/>
    </row>
    <row r="42" spans="2:16" ht="18" customHeight="1" thickBot="1" x14ac:dyDescent="0.25">
      <c r="B42" s="47"/>
      <c r="C42" s="126" t="str">
        <f>IF('Start Here-Common Inputs'!D54="","",'Start Here-Common Inputs'!D54)</f>
        <v/>
      </c>
      <c r="D42" s="150"/>
      <c r="E42" s="263" t="str">
        <f>IF('Start Here-Common Inputs'!F54="","",'Start Here-Common Inputs'!F54)</f>
        <v/>
      </c>
      <c r="F42" s="262"/>
      <c r="G42" s="88"/>
      <c r="H42" s="262"/>
      <c r="I42" s="88"/>
      <c r="J42" s="68"/>
      <c r="K42" s="255" t="str">
        <f t="shared" si="1"/>
        <v/>
      </c>
      <c r="L42" s="68"/>
      <c r="M42" s="88"/>
      <c r="N42" s="256"/>
      <c r="O42" s="148" t="str">
        <f t="shared" si="0"/>
        <v/>
      </c>
      <c r="P42" s="69"/>
    </row>
    <row r="43" spans="2:16" ht="18" customHeight="1" thickBot="1" x14ac:dyDescent="0.25">
      <c r="B43" s="47"/>
      <c r="C43" s="126" t="str">
        <f>IF('Start Here-Common Inputs'!D55="","",'Start Here-Common Inputs'!D55)</f>
        <v/>
      </c>
      <c r="D43" s="150"/>
      <c r="E43" s="263" t="str">
        <f>IF('Start Here-Common Inputs'!F55="","",'Start Here-Common Inputs'!F55)</f>
        <v/>
      </c>
      <c r="F43" s="262"/>
      <c r="G43" s="88"/>
      <c r="H43" s="262"/>
      <c r="I43" s="88"/>
      <c r="J43" s="68"/>
      <c r="K43" s="255" t="str">
        <f t="shared" si="1"/>
        <v/>
      </c>
      <c r="L43" s="68"/>
      <c r="M43" s="88"/>
      <c r="N43" s="256"/>
      <c r="O43" s="148" t="str">
        <f t="shared" si="0"/>
        <v/>
      </c>
      <c r="P43" s="69"/>
    </row>
    <row r="44" spans="2:16" ht="18" customHeight="1" thickBot="1" x14ac:dyDescent="0.25">
      <c r="B44" s="47"/>
      <c r="C44" s="126" t="str">
        <f>IF('Start Here-Common Inputs'!D56="","",'Start Here-Common Inputs'!D56)</f>
        <v/>
      </c>
      <c r="D44" s="150"/>
      <c r="E44" s="263" t="str">
        <f>IF('Start Here-Common Inputs'!F56="","",'Start Here-Common Inputs'!F56)</f>
        <v/>
      </c>
      <c r="F44" s="262"/>
      <c r="G44" s="88"/>
      <c r="H44" s="262"/>
      <c r="I44" s="88"/>
      <c r="J44" s="68"/>
      <c r="K44" s="255" t="str">
        <f t="shared" si="1"/>
        <v/>
      </c>
      <c r="L44" s="68"/>
      <c r="M44" s="88"/>
      <c r="N44" s="256"/>
      <c r="O44" s="148" t="str">
        <f t="shared" si="0"/>
        <v/>
      </c>
      <c r="P44" s="69"/>
    </row>
    <row r="45" spans="2:16" ht="18" customHeight="1" thickBot="1" x14ac:dyDescent="0.25">
      <c r="B45" s="47"/>
      <c r="C45" s="126" t="str">
        <f>IF('Start Here-Common Inputs'!D57="","",'Start Here-Common Inputs'!D57)</f>
        <v/>
      </c>
      <c r="D45" s="150"/>
      <c r="E45" s="263" t="str">
        <f>IF('Start Here-Common Inputs'!F57="","",'Start Here-Common Inputs'!F57)</f>
        <v/>
      </c>
      <c r="F45" s="262"/>
      <c r="G45" s="88"/>
      <c r="H45" s="262"/>
      <c r="I45" s="88"/>
      <c r="J45" s="68"/>
      <c r="K45" s="255" t="str">
        <f t="shared" si="1"/>
        <v/>
      </c>
      <c r="L45" s="68"/>
      <c r="M45" s="88"/>
      <c r="N45" s="256"/>
      <c r="O45" s="148" t="str">
        <f t="shared" si="0"/>
        <v/>
      </c>
      <c r="P45" s="69"/>
    </row>
    <row r="46" spans="2:16" ht="18" customHeight="1" thickBot="1" x14ac:dyDescent="0.25">
      <c r="B46" s="47"/>
      <c r="C46" s="126" t="str">
        <f>IF('Start Here-Common Inputs'!D58="","",'Start Here-Common Inputs'!D58)</f>
        <v/>
      </c>
      <c r="D46" s="150"/>
      <c r="E46" s="263" t="str">
        <f>IF('Start Here-Common Inputs'!F58="","",'Start Here-Common Inputs'!F58)</f>
        <v/>
      </c>
      <c r="F46" s="262"/>
      <c r="G46" s="88"/>
      <c r="H46" s="262"/>
      <c r="I46" s="88"/>
      <c r="J46" s="68"/>
      <c r="K46" s="255" t="str">
        <f t="shared" si="1"/>
        <v/>
      </c>
      <c r="L46" s="68"/>
      <c r="M46" s="88"/>
      <c r="N46" s="256"/>
      <c r="O46" s="148" t="str">
        <f t="shared" si="0"/>
        <v/>
      </c>
      <c r="P46" s="69"/>
    </row>
    <row r="47" spans="2:16" ht="18" customHeight="1" thickBot="1" x14ac:dyDescent="0.25">
      <c r="B47" s="47"/>
      <c r="C47" s="126" t="str">
        <f>IF('Start Here-Common Inputs'!D59="","",'Start Here-Common Inputs'!D59)</f>
        <v/>
      </c>
      <c r="D47" s="150"/>
      <c r="E47" s="263" t="str">
        <f>IF('Start Here-Common Inputs'!F59="","",'Start Here-Common Inputs'!F59)</f>
        <v/>
      </c>
      <c r="F47" s="262"/>
      <c r="G47" s="88"/>
      <c r="H47" s="262"/>
      <c r="I47" s="88"/>
      <c r="J47" s="68"/>
      <c r="K47" s="255" t="str">
        <f t="shared" si="1"/>
        <v/>
      </c>
      <c r="L47" s="68"/>
      <c r="M47" s="88"/>
      <c r="N47" s="256"/>
      <c r="O47" s="148" t="str">
        <f t="shared" si="0"/>
        <v/>
      </c>
      <c r="P47" s="69"/>
    </row>
    <row r="48" spans="2:16" ht="18" customHeight="1" thickBot="1" x14ac:dyDescent="0.25">
      <c r="B48" s="47"/>
      <c r="C48" s="126" t="str">
        <f>IF('Start Here-Common Inputs'!D60="","",'Start Here-Common Inputs'!D60)</f>
        <v/>
      </c>
      <c r="D48" s="150"/>
      <c r="E48" s="263" t="str">
        <f>IF('Start Here-Common Inputs'!F60="","",'Start Here-Common Inputs'!F60)</f>
        <v/>
      </c>
      <c r="F48" s="262"/>
      <c r="G48" s="88"/>
      <c r="H48" s="262"/>
      <c r="I48" s="88"/>
      <c r="J48" s="68"/>
      <c r="K48" s="255" t="str">
        <f t="shared" si="1"/>
        <v/>
      </c>
      <c r="L48" s="68"/>
      <c r="M48" s="88"/>
      <c r="N48" s="256"/>
      <c r="O48" s="148" t="str">
        <f t="shared" si="0"/>
        <v/>
      </c>
      <c r="P48" s="69"/>
    </row>
    <row r="49" spans="2:34" ht="18" customHeight="1" thickBot="1" x14ac:dyDescent="0.25">
      <c r="B49" s="47"/>
      <c r="C49" s="126" t="str">
        <f>IF('Start Here-Common Inputs'!D61="","",'Start Here-Common Inputs'!D61)</f>
        <v/>
      </c>
      <c r="D49" s="150"/>
      <c r="E49" s="263" t="str">
        <f>IF('Start Here-Common Inputs'!F61="","",'Start Here-Common Inputs'!F61)</f>
        <v/>
      </c>
      <c r="F49" s="262"/>
      <c r="G49" s="88"/>
      <c r="H49" s="262"/>
      <c r="I49" s="88"/>
      <c r="J49" s="68"/>
      <c r="K49" s="255" t="str">
        <f t="shared" si="1"/>
        <v/>
      </c>
      <c r="L49" s="68"/>
      <c r="M49" s="88"/>
      <c r="N49" s="256"/>
      <c r="O49" s="148" t="str">
        <f t="shared" si="0"/>
        <v/>
      </c>
      <c r="P49" s="69"/>
    </row>
    <row r="50" spans="2:34" ht="18" customHeight="1" thickBot="1" x14ac:dyDescent="0.25">
      <c r="B50" s="47"/>
      <c r="C50" s="126" t="str">
        <f>IF('Start Here-Common Inputs'!D62="","",'Start Here-Common Inputs'!D62)</f>
        <v/>
      </c>
      <c r="D50" s="150"/>
      <c r="E50" s="263" t="str">
        <f>IF('Start Here-Common Inputs'!F62="","",'Start Here-Common Inputs'!F62)</f>
        <v/>
      </c>
      <c r="F50" s="262"/>
      <c r="G50" s="88"/>
      <c r="H50" s="262"/>
      <c r="I50" s="88"/>
      <c r="J50" s="68"/>
      <c r="K50" s="255" t="str">
        <f t="shared" si="1"/>
        <v/>
      </c>
      <c r="L50" s="68"/>
      <c r="M50" s="88"/>
      <c r="N50" s="256"/>
      <c r="O50" s="148" t="str">
        <f t="shared" si="0"/>
        <v/>
      </c>
      <c r="P50" s="69"/>
    </row>
    <row r="51" spans="2:34" ht="18" customHeight="1" thickBot="1" x14ac:dyDescent="0.25">
      <c r="B51" s="47"/>
      <c r="C51" s="126" t="str">
        <f>IF('Start Here-Common Inputs'!D63="","",'Start Here-Common Inputs'!D63)</f>
        <v/>
      </c>
      <c r="D51" s="150"/>
      <c r="E51" s="263" t="str">
        <f>IF('Start Here-Common Inputs'!F63="","",'Start Here-Common Inputs'!F63)</f>
        <v/>
      </c>
      <c r="F51" s="262"/>
      <c r="G51" s="88"/>
      <c r="H51" s="262"/>
      <c r="I51" s="88"/>
      <c r="J51" s="68"/>
      <c r="K51" s="255" t="str">
        <f t="shared" si="1"/>
        <v/>
      </c>
      <c r="L51" s="68"/>
      <c r="M51" s="88"/>
      <c r="N51" s="256"/>
      <c r="O51" s="148" t="str">
        <f t="shared" si="0"/>
        <v/>
      </c>
      <c r="P51" s="69"/>
    </row>
    <row r="52" spans="2:34" ht="18" customHeight="1" thickBot="1" x14ac:dyDescent="0.25">
      <c r="B52" s="47"/>
      <c r="C52" s="126" t="str">
        <f>IF('Start Here-Common Inputs'!D64="","",'Start Here-Common Inputs'!D64)</f>
        <v/>
      </c>
      <c r="D52" s="150"/>
      <c r="E52" s="263" t="str">
        <f>IF('Start Here-Common Inputs'!F64="","",'Start Here-Common Inputs'!F64)</f>
        <v/>
      </c>
      <c r="F52" s="262"/>
      <c r="G52" s="88"/>
      <c r="H52" s="262"/>
      <c r="I52" s="88"/>
      <c r="J52" s="68"/>
      <c r="K52" s="255" t="str">
        <f t="shared" si="1"/>
        <v/>
      </c>
      <c r="L52" s="68"/>
      <c r="M52" s="88"/>
      <c r="N52" s="256"/>
      <c r="O52" s="148" t="str">
        <f t="shared" si="0"/>
        <v/>
      </c>
      <c r="P52" s="69"/>
    </row>
    <row r="53" spans="2:34" ht="18" customHeight="1" thickBot="1" x14ac:dyDescent="0.25">
      <c r="B53" s="47"/>
      <c r="C53" s="126" t="str">
        <f>IF('Start Here-Common Inputs'!D65="","",'Start Here-Common Inputs'!D65)</f>
        <v/>
      </c>
      <c r="D53" s="150"/>
      <c r="E53" s="263" t="str">
        <f>IF('Start Here-Common Inputs'!F65="","",'Start Here-Common Inputs'!F65)</f>
        <v/>
      </c>
      <c r="F53" s="262"/>
      <c r="G53" s="88"/>
      <c r="H53" s="262"/>
      <c r="I53" s="88"/>
      <c r="J53" s="68"/>
      <c r="K53" s="255" t="str">
        <f t="shared" si="1"/>
        <v/>
      </c>
      <c r="L53" s="68"/>
      <c r="M53" s="88"/>
      <c r="N53" s="256"/>
      <c r="O53" s="148" t="str">
        <f t="shared" si="0"/>
        <v/>
      </c>
      <c r="P53" s="69"/>
    </row>
    <row r="54" spans="2:34" ht="18" customHeight="1" thickBot="1" x14ac:dyDescent="0.25">
      <c r="B54" s="47"/>
      <c r="C54" s="126" t="str">
        <f>IF('Start Here-Common Inputs'!D66="","",'Start Here-Common Inputs'!D66)</f>
        <v/>
      </c>
      <c r="D54" s="150"/>
      <c r="E54" s="263" t="str">
        <f>IF('Start Here-Common Inputs'!F66="","",'Start Here-Common Inputs'!F66)</f>
        <v/>
      </c>
      <c r="F54" s="262"/>
      <c r="G54" s="88"/>
      <c r="H54" s="262"/>
      <c r="I54" s="88"/>
      <c r="J54" s="68"/>
      <c r="K54" s="255" t="str">
        <f t="shared" si="1"/>
        <v/>
      </c>
      <c r="L54" s="68"/>
      <c r="M54" s="88"/>
      <c r="N54" s="256"/>
      <c r="O54" s="148" t="str">
        <f t="shared" si="0"/>
        <v/>
      </c>
      <c r="P54" s="69"/>
    </row>
    <row r="55" spans="2:34" ht="18" customHeight="1" thickBot="1" x14ac:dyDescent="0.25">
      <c r="B55" s="47"/>
      <c r="C55" s="126" t="str">
        <f>IF('Start Here-Common Inputs'!D67="","",'Start Here-Common Inputs'!D67)</f>
        <v/>
      </c>
      <c r="D55" s="150"/>
      <c r="E55" s="263" t="str">
        <f>IF('Start Here-Common Inputs'!F67="","",'Start Here-Common Inputs'!F67)</f>
        <v/>
      </c>
      <c r="F55" s="262"/>
      <c r="G55" s="88"/>
      <c r="H55" s="262"/>
      <c r="I55" s="88"/>
      <c r="J55" s="68"/>
      <c r="K55" s="255" t="str">
        <f t="shared" si="1"/>
        <v/>
      </c>
      <c r="L55" s="68"/>
      <c r="M55" s="88"/>
      <c r="N55" s="256"/>
      <c r="O55" s="148" t="str">
        <f t="shared" si="0"/>
        <v/>
      </c>
      <c r="P55" s="69"/>
    </row>
    <row r="56" spans="2:34" ht="18" customHeight="1" thickBot="1" x14ac:dyDescent="0.25">
      <c r="B56" s="47"/>
      <c r="C56" s="126" t="str">
        <f>IF('Start Here-Common Inputs'!D68="","",'Start Here-Common Inputs'!D68)</f>
        <v/>
      </c>
      <c r="D56" s="150"/>
      <c r="E56" s="263" t="str">
        <f>IF('Start Here-Common Inputs'!F68="","",'Start Here-Common Inputs'!F68)</f>
        <v/>
      </c>
      <c r="F56" s="262"/>
      <c r="G56" s="88"/>
      <c r="H56" s="262"/>
      <c r="I56" s="88"/>
      <c r="J56" s="68"/>
      <c r="K56" s="255" t="str">
        <f t="shared" si="1"/>
        <v/>
      </c>
      <c r="L56" s="68"/>
      <c r="M56" s="88"/>
      <c r="N56" s="256"/>
      <c r="O56" s="148" t="str">
        <f t="shared" si="0"/>
        <v/>
      </c>
      <c r="P56" s="69"/>
    </row>
    <row r="57" spans="2:34" ht="18" customHeight="1" thickBot="1" x14ac:dyDescent="0.25">
      <c r="B57" s="47"/>
      <c r="C57" s="126" t="str">
        <f>IF('Start Here-Common Inputs'!D69="","",'Start Here-Common Inputs'!D69)</f>
        <v/>
      </c>
      <c r="D57" s="150"/>
      <c r="E57" s="263" t="str">
        <f>IF('Start Here-Common Inputs'!F69="","",'Start Here-Common Inputs'!F69)</f>
        <v/>
      </c>
      <c r="F57" s="262"/>
      <c r="G57" s="88"/>
      <c r="H57" s="262"/>
      <c r="I57" s="88"/>
      <c r="J57" s="68"/>
      <c r="K57" s="255" t="str">
        <f t="shared" si="1"/>
        <v/>
      </c>
      <c r="L57" s="68"/>
      <c r="M57" s="88"/>
      <c r="N57" s="256"/>
      <c r="O57" s="148" t="str">
        <f t="shared" si="0"/>
        <v/>
      </c>
      <c r="P57" s="69"/>
    </row>
    <row r="58" spans="2:34" ht="18" customHeight="1" thickBot="1" x14ac:dyDescent="0.25">
      <c r="B58" s="47"/>
      <c r="C58" s="126" t="str">
        <f>IF('Start Here-Common Inputs'!D70="","",'Start Here-Common Inputs'!D70)</f>
        <v/>
      </c>
      <c r="D58" s="150"/>
      <c r="E58" s="263" t="str">
        <f>IF('Start Here-Common Inputs'!F70="","",'Start Here-Common Inputs'!F70)</f>
        <v/>
      </c>
      <c r="F58" s="262"/>
      <c r="G58" s="88"/>
      <c r="H58" s="262"/>
      <c r="I58" s="88"/>
      <c r="J58" s="68"/>
      <c r="K58" s="255" t="str">
        <f t="shared" si="1"/>
        <v/>
      </c>
      <c r="L58" s="68"/>
      <c r="M58" s="88"/>
      <c r="N58" s="256"/>
      <c r="O58" s="148" t="str">
        <f t="shared" si="0"/>
        <v/>
      </c>
      <c r="P58" s="69"/>
    </row>
    <row r="59" spans="2:34" ht="18" customHeight="1" thickBot="1" x14ac:dyDescent="0.25">
      <c r="B59" s="47"/>
      <c r="C59" s="126" t="str">
        <f>IF('Start Here-Common Inputs'!D71="","",'Start Here-Common Inputs'!D71)</f>
        <v/>
      </c>
      <c r="D59" s="150"/>
      <c r="E59" s="263" t="str">
        <f>IF('Start Here-Common Inputs'!F71="","",'Start Here-Common Inputs'!F71)</f>
        <v/>
      </c>
      <c r="F59" s="262"/>
      <c r="G59" s="88"/>
      <c r="H59" s="262"/>
      <c r="I59" s="88"/>
      <c r="J59" s="68"/>
      <c r="K59" s="255" t="str">
        <f t="shared" si="1"/>
        <v/>
      </c>
      <c r="L59" s="68"/>
      <c r="M59" s="88"/>
      <c r="N59" s="256"/>
      <c r="O59" s="148" t="str">
        <f t="shared" si="0"/>
        <v/>
      </c>
      <c r="P59" s="69"/>
    </row>
    <row r="60" spans="2:34" ht="18" customHeight="1" thickBot="1" x14ac:dyDescent="0.25">
      <c r="B60" s="47"/>
      <c r="C60" s="126" t="str">
        <f>IF('Start Here-Common Inputs'!D72="","",'Start Here-Common Inputs'!D72)</f>
        <v/>
      </c>
      <c r="D60" s="150"/>
      <c r="E60" s="263" t="str">
        <f>IF('Start Here-Common Inputs'!F72="","",'Start Here-Common Inputs'!F72)</f>
        <v/>
      </c>
      <c r="F60" s="262"/>
      <c r="G60" s="88"/>
      <c r="H60" s="262"/>
      <c r="I60" s="88"/>
      <c r="J60" s="68"/>
      <c r="K60" s="255" t="str">
        <f t="shared" si="1"/>
        <v/>
      </c>
      <c r="L60" s="68"/>
      <c r="M60" s="88"/>
      <c r="N60" s="256"/>
      <c r="O60" s="148" t="str">
        <f t="shared" si="0"/>
        <v/>
      </c>
      <c r="P60" s="69"/>
    </row>
    <row r="61" spans="2:34" ht="18" customHeight="1" thickBot="1" x14ac:dyDescent="0.25">
      <c r="B61" s="47"/>
      <c r="C61" s="126" t="str">
        <f>IF('Start Here-Common Inputs'!D73="","",'Start Here-Common Inputs'!D73)</f>
        <v/>
      </c>
      <c r="D61" s="150"/>
      <c r="E61" s="263" t="str">
        <f>IF('Start Here-Common Inputs'!F73="","",'Start Here-Common Inputs'!F73)</f>
        <v/>
      </c>
      <c r="F61" s="262"/>
      <c r="G61" s="88"/>
      <c r="H61" s="262"/>
      <c r="I61" s="88"/>
      <c r="J61" s="68"/>
      <c r="K61" s="255" t="str">
        <f t="shared" si="1"/>
        <v/>
      </c>
      <c r="L61" s="68"/>
      <c r="M61" s="88"/>
      <c r="N61" s="256"/>
      <c r="O61" s="148" t="str">
        <f t="shared" si="0"/>
        <v/>
      </c>
      <c r="P61" s="69"/>
    </row>
    <row r="62" spans="2:34" s="51" customFormat="1" x14ac:dyDescent="0.2">
      <c r="B62" s="47"/>
      <c r="C62" s="48"/>
      <c r="D62" s="48"/>
      <c r="E62" s="48"/>
      <c r="F62" s="48"/>
      <c r="G62" s="48"/>
      <c r="H62" s="48"/>
      <c r="I62" s="48"/>
      <c r="J62" s="48"/>
      <c r="K62" s="48"/>
      <c r="L62" s="48"/>
      <c r="M62" s="48"/>
      <c r="N62" s="48"/>
      <c r="O62" s="48"/>
      <c r="P62" s="49"/>
      <c r="R62" s="186"/>
      <c r="S62" s="186"/>
      <c r="T62" s="186"/>
      <c r="U62" s="186"/>
      <c r="V62" s="186"/>
      <c r="W62" s="186"/>
      <c r="X62" s="186"/>
      <c r="Y62" s="186"/>
      <c r="Z62" s="186"/>
      <c r="AA62" s="186"/>
      <c r="AB62" s="186"/>
      <c r="AC62" s="186"/>
      <c r="AD62" s="186"/>
      <c r="AE62" s="186"/>
      <c r="AF62" s="186"/>
      <c r="AG62" s="186"/>
      <c r="AH62" s="186"/>
    </row>
    <row r="63" spans="2:34" s="51" customFormat="1" ht="12" thickBot="1" x14ac:dyDescent="0.25">
      <c r="B63" s="109"/>
      <c r="C63" s="89" t="s">
        <v>172</v>
      </c>
      <c r="D63" s="89"/>
      <c r="E63" s="89"/>
      <c r="F63" s="89"/>
      <c r="G63" s="89"/>
      <c r="H63" s="89"/>
      <c r="I63" s="89"/>
      <c r="J63" s="89"/>
      <c r="K63" s="89"/>
      <c r="L63" s="89"/>
      <c r="M63" s="89"/>
      <c r="N63" s="89"/>
      <c r="O63" s="89"/>
      <c r="P63" s="91"/>
      <c r="R63" s="186"/>
      <c r="S63" s="186"/>
      <c r="T63" s="186"/>
      <c r="U63" s="186"/>
      <c r="V63" s="186"/>
      <c r="W63" s="186"/>
      <c r="X63" s="186"/>
      <c r="Y63" s="186"/>
      <c r="Z63" s="186"/>
      <c r="AA63" s="186"/>
      <c r="AB63" s="186"/>
      <c r="AC63" s="186"/>
      <c r="AD63" s="186"/>
      <c r="AE63" s="186"/>
      <c r="AF63" s="186"/>
      <c r="AG63" s="186"/>
      <c r="AH63" s="186"/>
    </row>
    <row r="64" spans="2:34" s="51" customFormat="1" x14ac:dyDescent="0.2">
      <c r="R64" s="186"/>
      <c r="S64" s="186"/>
      <c r="T64" s="186"/>
      <c r="U64" s="186"/>
      <c r="V64" s="186"/>
      <c r="W64" s="186"/>
      <c r="X64" s="186"/>
      <c r="Y64" s="186"/>
      <c r="Z64" s="186"/>
      <c r="AA64" s="186"/>
      <c r="AB64" s="186"/>
      <c r="AC64" s="186"/>
      <c r="AD64" s="186"/>
      <c r="AE64" s="186"/>
      <c r="AF64" s="186"/>
      <c r="AG64" s="186"/>
      <c r="AH64" s="186"/>
    </row>
    <row r="65" spans="3:34" s="51" customFormat="1" x14ac:dyDescent="0.2">
      <c r="R65" s="186"/>
      <c r="S65" s="186"/>
      <c r="T65" s="186"/>
      <c r="U65" s="186"/>
      <c r="V65" s="186"/>
      <c r="W65" s="186"/>
      <c r="X65" s="186"/>
      <c r="Y65" s="186"/>
      <c r="Z65" s="186"/>
      <c r="AA65" s="186"/>
      <c r="AB65" s="186"/>
      <c r="AC65" s="186"/>
      <c r="AD65" s="186"/>
      <c r="AE65" s="186"/>
      <c r="AF65" s="186"/>
      <c r="AG65" s="186"/>
      <c r="AH65" s="186"/>
    </row>
    <row r="66" spans="3:34" s="51" customFormat="1" ht="18.75" customHeight="1" x14ac:dyDescent="0.2">
      <c r="C66" s="210"/>
      <c r="D66" s="77"/>
      <c r="E66" s="86"/>
      <c r="F66" s="86"/>
      <c r="G66" s="86"/>
      <c r="H66" s="86"/>
      <c r="I66" s="86"/>
      <c r="J66" s="86"/>
      <c r="K66" s="86"/>
      <c r="L66" s="68"/>
      <c r="M66" s="86"/>
      <c r="N66" s="86"/>
      <c r="O66" s="86"/>
      <c r="P66" s="77"/>
      <c r="R66" s="186"/>
      <c r="S66" s="186"/>
      <c r="T66" s="186"/>
      <c r="U66" s="186"/>
      <c r="V66" s="186"/>
      <c r="W66" s="186"/>
      <c r="X66" s="186"/>
      <c r="Y66" s="186"/>
      <c r="Z66" s="186"/>
      <c r="AA66" s="186"/>
      <c r="AB66" s="186"/>
      <c r="AC66" s="186"/>
      <c r="AD66" s="186"/>
      <c r="AE66" s="186"/>
      <c r="AF66" s="186"/>
      <c r="AG66" s="186"/>
      <c r="AH66" s="186"/>
    </row>
    <row r="67" spans="3:34" s="51" customFormat="1" ht="12.75" x14ac:dyDescent="0.2">
      <c r="C67" s="210"/>
      <c r="D67" s="77"/>
      <c r="E67" s="86"/>
      <c r="F67" s="86"/>
      <c r="G67" s="86"/>
      <c r="H67" s="86"/>
      <c r="I67" s="86"/>
      <c r="J67" s="86"/>
      <c r="K67" s="86"/>
      <c r="L67" s="68"/>
      <c r="M67" s="86"/>
      <c r="N67" s="86"/>
      <c r="O67" s="86"/>
      <c r="P67" s="77"/>
      <c r="R67" s="186"/>
      <c r="S67" s="186"/>
      <c r="T67" s="186"/>
      <c r="U67" s="186"/>
      <c r="V67" s="186"/>
      <c r="W67" s="186"/>
      <c r="X67" s="186"/>
      <c r="Y67" s="186"/>
      <c r="Z67" s="186"/>
      <c r="AA67" s="186"/>
      <c r="AB67" s="186"/>
      <c r="AC67" s="186"/>
      <c r="AD67" s="186"/>
      <c r="AE67" s="186"/>
      <c r="AF67" s="186"/>
      <c r="AG67" s="186"/>
      <c r="AH67" s="186"/>
    </row>
    <row r="68" spans="3:34" s="51" customFormat="1" ht="18.75" customHeight="1" x14ac:dyDescent="0.2">
      <c r="C68" s="210"/>
      <c r="D68" s="77"/>
      <c r="E68" s="43"/>
      <c r="F68" s="43"/>
      <c r="G68" s="43"/>
      <c r="H68" s="43"/>
      <c r="I68" s="43"/>
      <c r="J68" s="43"/>
      <c r="K68" s="43"/>
      <c r="L68" s="68"/>
      <c r="M68" s="125"/>
      <c r="N68" s="68"/>
      <c r="O68" s="125"/>
      <c r="P68" s="77"/>
      <c r="R68" s="186"/>
      <c r="S68" s="186"/>
      <c r="T68" s="186"/>
      <c r="U68" s="186"/>
      <c r="V68" s="186"/>
      <c r="W68" s="186"/>
      <c r="X68" s="186"/>
      <c r="Y68" s="186"/>
      <c r="Z68" s="186"/>
      <c r="AA68" s="186"/>
      <c r="AB68" s="186"/>
      <c r="AC68" s="186"/>
      <c r="AD68" s="186"/>
      <c r="AE68" s="186"/>
      <c r="AF68" s="186"/>
      <c r="AG68" s="186"/>
      <c r="AH68" s="186"/>
    </row>
    <row r="69" spans="3:34" s="51" customFormat="1" ht="18.75" customHeight="1" x14ac:dyDescent="0.2">
      <c r="C69" s="210"/>
      <c r="D69" s="77"/>
      <c r="E69" s="43"/>
      <c r="F69" s="43"/>
      <c r="G69" s="43"/>
      <c r="H69" s="43"/>
      <c r="I69" s="43"/>
      <c r="J69" s="43"/>
      <c r="K69" s="43"/>
      <c r="L69" s="68"/>
      <c r="M69" s="125"/>
      <c r="N69" s="68"/>
      <c r="O69" s="125"/>
      <c r="P69" s="77"/>
      <c r="R69" s="186"/>
      <c r="S69" s="186"/>
      <c r="T69" s="186"/>
      <c r="U69" s="186"/>
      <c r="V69" s="186"/>
      <c r="W69" s="186"/>
      <c r="X69" s="186"/>
      <c r="Y69" s="186"/>
      <c r="Z69" s="186"/>
      <c r="AA69" s="186"/>
      <c r="AB69" s="186"/>
      <c r="AC69" s="186"/>
      <c r="AD69" s="186"/>
      <c r="AE69" s="186"/>
      <c r="AF69" s="186"/>
      <c r="AG69" s="186"/>
      <c r="AH69" s="186"/>
    </row>
    <row r="70" spans="3:34" s="51" customFormat="1" ht="18.75" customHeight="1" x14ac:dyDescent="0.2">
      <c r="C70" s="210"/>
      <c r="D70" s="77"/>
      <c r="E70" s="43"/>
      <c r="F70" s="43"/>
      <c r="G70" s="43"/>
      <c r="H70" s="43"/>
      <c r="I70" s="43"/>
      <c r="J70" s="43"/>
      <c r="K70" s="43"/>
      <c r="L70" s="68"/>
      <c r="M70" s="125"/>
      <c r="N70" s="68"/>
      <c r="O70" s="125"/>
      <c r="P70" s="77"/>
      <c r="R70" s="186"/>
      <c r="S70" s="186"/>
      <c r="T70" s="186"/>
      <c r="U70" s="186"/>
      <c r="V70" s="186"/>
      <c r="W70" s="186"/>
      <c r="X70" s="186"/>
      <c r="Y70" s="186"/>
      <c r="Z70" s="186"/>
      <c r="AA70" s="186"/>
      <c r="AB70" s="186"/>
      <c r="AC70" s="186"/>
      <c r="AD70" s="186"/>
      <c r="AE70" s="186"/>
      <c r="AF70" s="186"/>
      <c r="AG70" s="186"/>
      <c r="AH70" s="186"/>
    </row>
    <row r="71" spans="3:34" s="51" customFormat="1" ht="18.75" customHeight="1" x14ac:dyDescent="0.2">
      <c r="C71" s="210" t="s">
        <v>15</v>
      </c>
      <c r="D71" s="77"/>
      <c r="E71" s="43"/>
      <c r="F71" s="43"/>
      <c r="G71" s="43"/>
      <c r="H71" s="43"/>
      <c r="I71" s="43"/>
      <c r="J71" s="43"/>
      <c r="K71" s="43"/>
      <c r="L71" s="68"/>
      <c r="M71" s="125"/>
      <c r="N71" s="68"/>
      <c r="O71" s="125"/>
      <c r="P71" s="77"/>
      <c r="R71" s="186"/>
      <c r="S71" s="186"/>
      <c r="T71" s="186"/>
      <c r="U71" s="186"/>
      <c r="V71" s="186"/>
      <c r="W71" s="186"/>
      <c r="X71" s="186"/>
      <c r="Y71" s="186"/>
      <c r="Z71" s="186"/>
      <c r="AA71" s="186"/>
      <c r="AB71" s="186"/>
      <c r="AC71" s="186"/>
      <c r="AD71" s="186"/>
      <c r="AE71" s="186"/>
      <c r="AF71" s="186"/>
      <c r="AG71" s="186"/>
      <c r="AH71" s="186"/>
    </row>
    <row r="72" spans="3:34" s="51" customFormat="1" ht="18.75" customHeight="1" x14ac:dyDescent="0.2">
      <c r="C72" s="210"/>
      <c r="D72" s="77"/>
      <c r="E72" s="43"/>
      <c r="F72" s="43"/>
      <c r="G72" s="43"/>
      <c r="H72" s="43"/>
      <c r="I72" s="43"/>
      <c r="J72" s="43"/>
      <c r="K72" s="43"/>
      <c r="L72" s="68"/>
      <c r="M72" s="125"/>
      <c r="N72" s="68"/>
      <c r="O72" s="125"/>
      <c r="P72" s="77"/>
      <c r="R72" s="186"/>
      <c r="S72" s="186"/>
      <c r="T72" s="186"/>
      <c r="U72" s="186"/>
      <c r="V72" s="186"/>
      <c r="W72" s="186"/>
      <c r="X72" s="186"/>
      <c r="Y72" s="186"/>
      <c r="Z72" s="186"/>
      <c r="AA72" s="186"/>
      <c r="AB72" s="186"/>
      <c r="AC72" s="186"/>
      <c r="AD72" s="186"/>
      <c r="AE72" s="186"/>
      <c r="AF72" s="186"/>
      <c r="AG72" s="186"/>
      <c r="AH72" s="186"/>
    </row>
    <row r="73" spans="3:34" s="51" customFormat="1" ht="18.75" customHeight="1" x14ac:dyDescent="0.2">
      <c r="C73" s="210"/>
      <c r="D73" s="77"/>
      <c r="E73" s="43"/>
      <c r="F73" s="43"/>
      <c r="G73" s="43"/>
      <c r="H73" s="43"/>
      <c r="I73" s="43"/>
      <c r="J73" s="43"/>
      <c r="K73" s="43"/>
      <c r="L73" s="68"/>
      <c r="M73" s="125"/>
      <c r="N73" s="68"/>
      <c r="O73" s="125"/>
      <c r="P73" s="77"/>
      <c r="R73" s="186"/>
      <c r="S73" s="186"/>
      <c r="T73" s="186"/>
      <c r="U73" s="186"/>
      <c r="V73" s="186"/>
      <c r="W73" s="186"/>
      <c r="X73" s="186"/>
      <c r="Y73" s="186"/>
      <c r="Z73" s="186"/>
      <c r="AA73" s="186"/>
      <c r="AB73" s="186"/>
      <c r="AC73" s="186"/>
      <c r="AD73" s="186"/>
      <c r="AE73" s="186"/>
      <c r="AF73" s="186"/>
      <c r="AG73" s="186"/>
      <c r="AH73" s="186"/>
    </row>
    <row r="74" spans="3:34" s="51" customFormat="1" ht="18.75" customHeight="1" x14ac:dyDescent="0.2">
      <c r="C74" s="210"/>
      <c r="D74" s="48"/>
      <c r="E74" s="43"/>
      <c r="F74" s="43"/>
      <c r="G74" s="43"/>
      <c r="H74" s="43"/>
      <c r="I74" s="43"/>
      <c r="J74" s="43"/>
      <c r="K74" s="43"/>
      <c r="L74" s="68"/>
      <c r="M74" s="125"/>
      <c r="N74" s="68"/>
      <c r="O74" s="125"/>
      <c r="P74" s="48"/>
      <c r="R74" s="186"/>
      <c r="S74" s="186"/>
      <c r="T74" s="186"/>
      <c r="U74" s="186"/>
      <c r="V74" s="186"/>
      <c r="W74" s="186"/>
      <c r="X74" s="186"/>
      <c r="Y74" s="186"/>
      <c r="Z74" s="186"/>
      <c r="AA74" s="186"/>
      <c r="AB74" s="186"/>
      <c r="AC74" s="186"/>
      <c r="AD74" s="186"/>
      <c r="AE74" s="186"/>
      <c r="AF74" s="186"/>
      <c r="AG74" s="186"/>
      <c r="AH74" s="186"/>
    </row>
    <row r="75" spans="3:34" s="51" customFormat="1" ht="18.75" customHeight="1" x14ac:dyDescent="0.2">
      <c r="C75" s="210"/>
      <c r="D75" s="48"/>
      <c r="E75" s="43"/>
      <c r="F75" s="43"/>
      <c r="G75" s="43"/>
      <c r="H75" s="43"/>
      <c r="I75" s="43"/>
      <c r="J75" s="43"/>
      <c r="K75" s="43"/>
      <c r="L75" s="68"/>
      <c r="M75" s="125"/>
      <c r="N75" s="68"/>
      <c r="O75" s="125"/>
      <c r="P75" s="48"/>
      <c r="R75" s="186"/>
      <c r="S75" s="186"/>
      <c r="T75" s="186"/>
      <c r="U75" s="186"/>
      <c r="V75" s="186"/>
      <c r="W75" s="186"/>
      <c r="X75" s="186"/>
      <c r="Y75" s="186"/>
      <c r="Z75" s="186"/>
      <c r="AA75" s="186"/>
      <c r="AB75" s="186"/>
      <c r="AC75" s="186"/>
      <c r="AD75" s="186"/>
      <c r="AE75" s="186"/>
      <c r="AF75" s="186"/>
      <c r="AG75" s="186"/>
      <c r="AH75" s="186"/>
    </row>
    <row r="76" spans="3:34" s="51" customFormat="1" ht="18.75" customHeight="1" x14ac:dyDescent="0.2">
      <c r="C76" s="210"/>
      <c r="D76" s="48"/>
      <c r="E76" s="43"/>
      <c r="F76" s="43"/>
      <c r="G76" s="43"/>
      <c r="H76" s="43"/>
      <c r="I76" s="43"/>
      <c r="J76" s="43"/>
      <c r="K76" s="43"/>
      <c r="L76" s="68"/>
      <c r="M76" s="125"/>
      <c r="N76" s="68"/>
      <c r="O76" s="125"/>
      <c r="P76" s="48"/>
      <c r="R76" s="186"/>
      <c r="S76" s="186"/>
      <c r="T76" s="186"/>
      <c r="U76" s="186"/>
      <c r="V76" s="186"/>
      <c r="W76" s="186"/>
      <c r="X76" s="186"/>
      <c r="Y76" s="186"/>
      <c r="Z76" s="186"/>
      <c r="AA76" s="186"/>
      <c r="AB76" s="186"/>
      <c r="AC76" s="186"/>
      <c r="AD76" s="186"/>
      <c r="AE76" s="186"/>
      <c r="AF76" s="186"/>
      <c r="AG76" s="186"/>
      <c r="AH76" s="186"/>
    </row>
    <row r="77" spans="3:34" s="51" customFormat="1" ht="18.75" customHeight="1" x14ac:dyDescent="0.2">
      <c r="C77" s="210"/>
      <c r="D77" s="48"/>
      <c r="E77" s="43"/>
      <c r="F77" s="43"/>
      <c r="G77" s="43"/>
      <c r="H77" s="43"/>
      <c r="I77" s="43"/>
      <c r="J77" s="43"/>
      <c r="K77" s="43"/>
      <c r="L77" s="68"/>
      <c r="M77" s="125"/>
      <c r="N77" s="68"/>
      <c r="O77" s="125"/>
      <c r="P77" s="48"/>
      <c r="R77" s="186"/>
      <c r="S77" s="186"/>
      <c r="T77" s="186"/>
      <c r="U77" s="186"/>
      <c r="V77" s="186"/>
      <c r="W77" s="186"/>
      <c r="X77" s="186"/>
      <c r="Y77" s="186"/>
      <c r="Z77" s="186"/>
      <c r="AA77" s="186"/>
      <c r="AB77" s="186"/>
      <c r="AC77" s="186"/>
      <c r="AD77" s="186"/>
      <c r="AE77" s="186"/>
      <c r="AF77" s="186"/>
      <c r="AG77" s="186"/>
      <c r="AH77" s="186"/>
    </row>
    <row r="78" spans="3:34" s="51" customFormat="1" ht="18.75" customHeight="1" x14ac:dyDescent="0.2">
      <c r="C78" s="210"/>
      <c r="D78" s="48"/>
      <c r="E78" s="43"/>
      <c r="F78" s="43"/>
      <c r="G78" s="43"/>
      <c r="H78" s="43"/>
      <c r="I78" s="43"/>
      <c r="J78" s="43"/>
      <c r="K78" s="43"/>
      <c r="L78" s="68"/>
      <c r="M78" s="125"/>
      <c r="N78" s="68"/>
      <c r="O78" s="125"/>
      <c r="P78" s="48"/>
      <c r="R78" s="186"/>
      <c r="S78" s="186"/>
      <c r="T78" s="186"/>
      <c r="U78" s="186"/>
      <c r="V78" s="186"/>
      <c r="W78" s="186"/>
      <c r="X78" s="186"/>
      <c r="Y78" s="186"/>
      <c r="Z78" s="186"/>
      <c r="AA78" s="186"/>
      <c r="AB78" s="186"/>
      <c r="AC78" s="186"/>
      <c r="AD78" s="186"/>
      <c r="AE78" s="186"/>
      <c r="AF78" s="186"/>
      <c r="AG78" s="186"/>
      <c r="AH78" s="186"/>
    </row>
    <row r="79" spans="3:34" s="51" customFormat="1" ht="18" customHeight="1" x14ac:dyDescent="0.2">
      <c r="C79" s="210"/>
      <c r="D79" s="48"/>
      <c r="E79" s="43"/>
      <c r="F79" s="43"/>
      <c r="G79" s="43"/>
      <c r="H79" s="43"/>
      <c r="I79" s="43"/>
      <c r="J79" s="43"/>
      <c r="K79" s="43"/>
      <c r="L79" s="68"/>
      <c r="M79" s="125"/>
      <c r="N79" s="68"/>
      <c r="O79" s="125"/>
      <c r="P79" s="48"/>
      <c r="R79" s="186"/>
      <c r="S79" s="186"/>
      <c r="T79" s="186"/>
      <c r="U79" s="186"/>
      <c r="V79" s="186"/>
      <c r="W79" s="186"/>
      <c r="X79" s="186"/>
      <c r="Y79" s="186"/>
      <c r="Z79" s="186"/>
      <c r="AA79" s="186"/>
      <c r="AB79" s="186"/>
      <c r="AC79" s="186"/>
      <c r="AD79" s="186"/>
      <c r="AE79" s="186"/>
      <c r="AF79" s="186"/>
      <c r="AG79" s="186"/>
      <c r="AH79" s="186"/>
    </row>
    <row r="80" spans="3:34" s="51" customFormat="1" ht="18.75" customHeight="1" x14ac:dyDescent="0.2">
      <c r="C80" s="210"/>
      <c r="D80" s="48"/>
      <c r="E80" s="163"/>
      <c r="F80" s="163"/>
      <c r="G80" s="163"/>
      <c r="H80" s="163"/>
      <c r="I80" s="163"/>
      <c r="J80" s="163"/>
      <c r="K80" s="163"/>
      <c r="L80" s="68"/>
      <c r="M80" s="125"/>
      <c r="N80" s="68"/>
      <c r="O80" s="162"/>
      <c r="P80" s="48"/>
      <c r="R80" s="186"/>
      <c r="S80" s="186"/>
      <c r="T80" s="186"/>
      <c r="U80" s="186"/>
      <c r="V80" s="186"/>
      <c r="W80" s="186"/>
      <c r="X80" s="186"/>
      <c r="Y80" s="186"/>
      <c r="Z80" s="186"/>
      <c r="AA80" s="186"/>
      <c r="AB80" s="186"/>
      <c r="AC80" s="186"/>
      <c r="AD80" s="186"/>
      <c r="AE80" s="186"/>
      <c r="AF80" s="186"/>
      <c r="AG80" s="186"/>
      <c r="AH80" s="186"/>
    </row>
    <row r="81" spans="3:34" s="51" customFormat="1" ht="18.75" customHeight="1" x14ac:dyDescent="0.2">
      <c r="C81" s="50"/>
      <c r="D81" s="264"/>
      <c r="E81" s="265"/>
      <c r="F81" s="265"/>
      <c r="G81" s="265"/>
      <c r="H81" s="265"/>
      <c r="I81" s="265"/>
      <c r="J81" s="265"/>
      <c r="K81" s="265"/>
      <c r="L81" s="266"/>
      <c r="M81" s="267"/>
      <c r="N81" s="266"/>
      <c r="O81" s="268"/>
      <c r="P81" s="264"/>
      <c r="R81" s="186"/>
      <c r="S81" s="186"/>
      <c r="T81" s="186"/>
      <c r="U81" s="186"/>
      <c r="V81" s="186"/>
      <c r="W81" s="186"/>
      <c r="X81" s="186"/>
      <c r="Y81" s="186"/>
      <c r="Z81" s="186"/>
      <c r="AA81" s="186"/>
      <c r="AB81" s="186"/>
      <c r="AC81" s="186"/>
      <c r="AD81" s="186"/>
      <c r="AE81" s="186"/>
      <c r="AF81" s="186"/>
      <c r="AG81" s="186"/>
      <c r="AH81" s="186"/>
    </row>
    <row r="82" spans="3:34" s="51" customFormat="1" x14ac:dyDescent="0.2">
      <c r="R82" s="186"/>
      <c r="S82" s="186"/>
      <c r="T82" s="186"/>
      <c r="U82" s="186"/>
      <c r="V82" s="186"/>
      <c r="W82" s="186"/>
      <c r="X82" s="186"/>
      <c r="Y82" s="186"/>
      <c r="Z82" s="186"/>
      <c r="AA82" s="186"/>
      <c r="AB82" s="186"/>
      <c r="AC82" s="186"/>
      <c r="AD82" s="186"/>
      <c r="AE82" s="186"/>
      <c r="AF82" s="186"/>
      <c r="AG82" s="186"/>
      <c r="AH82" s="186"/>
    </row>
    <row r="83" spans="3:34" s="51" customFormat="1" x14ac:dyDescent="0.2">
      <c r="R83" s="186"/>
      <c r="S83" s="186"/>
      <c r="T83" s="186"/>
      <c r="U83" s="186"/>
      <c r="V83" s="186"/>
      <c r="W83" s="186"/>
      <c r="X83" s="186"/>
      <c r="Y83" s="186"/>
      <c r="Z83" s="186"/>
      <c r="AA83" s="186"/>
      <c r="AB83" s="186"/>
      <c r="AC83" s="186"/>
      <c r="AD83" s="186"/>
      <c r="AE83" s="186"/>
      <c r="AF83" s="186"/>
      <c r="AG83" s="186"/>
      <c r="AH83" s="186"/>
    </row>
    <row r="84" spans="3:34" s="51" customFormat="1" x14ac:dyDescent="0.2">
      <c r="R84" s="186"/>
      <c r="S84" s="186"/>
      <c r="T84" s="186"/>
      <c r="U84" s="186"/>
      <c r="V84" s="186"/>
      <c r="W84" s="186"/>
      <c r="X84" s="186"/>
      <c r="Y84" s="186"/>
      <c r="Z84" s="186"/>
      <c r="AA84" s="186"/>
      <c r="AB84" s="186"/>
      <c r="AC84" s="186"/>
      <c r="AD84" s="186"/>
      <c r="AE84" s="186"/>
      <c r="AF84" s="186"/>
      <c r="AG84" s="186"/>
      <c r="AH84" s="186"/>
    </row>
    <row r="85" spans="3:34" s="51" customFormat="1" x14ac:dyDescent="0.2">
      <c r="R85" s="186"/>
      <c r="S85" s="186"/>
      <c r="T85" s="186"/>
      <c r="U85" s="186"/>
      <c r="V85" s="186"/>
      <c r="W85" s="186"/>
      <c r="X85" s="186"/>
      <c r="Y85" s="186"/>
      <c r="Z85" s="186"/>
      <c r="AA85" s="186"/>
      <c r="AB85" s="186"/>
      <c r="AC85" s="186"/>
      <c r="AD85" s="186"/>
      <c r="AE85" s="186"/>
      <c r="AF85" s="186"/>
      <c r="AG85" s="186"/>
      <c r="AH85" s="186"/>
    </row>
    <row r="86" spans="3:34" s="51" customFormat="1" x14ac:dyDescent="0.2">
      <c r="R86" s="186"/>
      <c r="S86" s="186"/>
      <c r="T86" s="186"/>
      <c r="U86" s="186"/>
      <c r="V86" s="186"/>
      <c r="W86" s="186"/>
      <c r="X86" s="186"/>
      <c r="Y86" s="186"/>
      <c r="Z86" s="186"/>
      <c r="AA86" s="186"/>
      <c r="AB86" s="186"/>
      <c r="AC86" s="186"/>
      <c r="AD86" s="186"/>
      <c r="AE86" s="186"/>
      <c r="AF86" s="186"/>
      <c r="AG86" s="186"/>
      <c r="AH86" s="186"/>
    </row>
    <row r="87" spans="3:34" s="51" customFormat="1" x14ac:dyDescent="0.2">
      <c r="R87" s="186"/>
      <c r="S87" s="186"/>
      <c r="T87" s="186"/>
      <c r="U87" s="186"/>
      <c r="V87" s="186"/>
      <c r="W87" s="186"/>
      <c r="X87" s="186"/>
      <c r="Y87" s="186"/>
      <c r="Z87" s="186"/>
      <c r="AA87" s="186"/>
      <c r="AB87" s="186"/>
      <c r="AC87" s="186"/>
      <c r="AD87" s="186"/>
      <c r="AE87" s="186"/>
      <c r="AF87" s="186"/>
      <c r="AG87" s="186"/>
      <c r="AH87" s="186"/>
    </row>
    <row r="88" spans="3:34" s="51" customFormat="1" x14ac:dyDescent="0.2">
      <c r="R88" s="186"/>
      <c r="S88" s="186"/>
      <c r="T88" s="186"/>
      <c r="U88" s="186"/>
      <c r="V88" s="186"/>
      <c r="W88" s="186"/>
      <c r="X88" s="186"/>
      <c r="Y88" s="186"/>
      <c r="Z88" s="186"/>
      <c r="AA88" s="186"/>
      <c r="AB88" s="186"/>
      <c r="AC88" s="186"/>
      <c r="AD88" s="186"/>
      <c r="AE88" s="186"/>
      <c r="AF88" s="186"/>
      <c r="AG88" s="186"/>
      <c r="AH88" s="186"/>
    </row>
    <row r="89" spans="3:34" s="51" customFormat="1" x14ac:dyDescent="0.2">
      <c r="R89" s="186"/>
      <c r="S89" s="186"/>
      <c r="T89" s="186"/>
      <c r="U89" s="186"/>
      <c r="V89" s="186"/>
      <c r="W89" s="186"/>
      <c r="X89" s="186"/>
      <c r="Y89" s="186"/>
      <c r="Z89" s="186"/>
      <c r="AA89" s="186"/>
      <c r="AB89" s="186"/>
      <c r="AC89" s="186"/>
      <c r="AD89" s="186"/>
      <c r="AE89" s="186"/>
      <c r="AF89" s="186"/>
      <c r="AG89" s="186"/>
      <c r="AH89" s="186"/>
    </row>
    <row r="90" spans="3:34" s="51" customFormat="1" x14ac:dyDescent="0.2">
      <c r="R90" s="186"/>
      <c r="S90" s="186"/>
      <c r="T90" s="186"/>
      <c r="U90" s="186"/>
      <c r="V90" s="186"/>
      <c r="W90" s="186"/>
      <c r="X90" s="186"/>
      <c r="Y90" s="186"/>
      <c r="Z90" s="186"/>
      <c r="AA90" s="186"/>
      <c r="AB90" s="186"/>
      <c r="AC90" s="186"/>
      <c r="AD90" s="186"/>
      <c r="AE90" s="186"/>
      <c r="AF90" s="186"/>
      <c r="AG90" s="186"/>
      <c r="AH90" s="186"/>
    </row>
    <row r="91" spans="3:34" s="51" customFormat="1" x14ac:dyDescent="0.2">
      <c r="R91" s="186"/>
      <c r="S91" s="186"/>
      <c r="T91" s="186"/>
      <c r="U91" s="186"/>
      <c r="V91" s="186"/>
      <c r="W91" s="186"/>
      <c r="X91" s="186"/>
      <c r="Y91" s="186"/>
      <c r="Z91" s="186"/>
      <c r="AA91" s="186"/>
      <c r="AB91" s="186"/>
      <c r="AC91" s="186"/>
      <c r="AD91" s="186"/>
      <c r="AE91" s="186"/>
      <c r="AF91" s="186"/>
      <c r="AG91" s="186"/>
      <c r="AH91" s="186"/>
    </row>
    <row r="92" spans="3:34" s="51" customFormat="1" x14ac:dyDescent="0.2">
      <c r="R92" s="186"/>
      <c r="S92" s="186"/>
      <c r="T92" s="186"/>
      <c r="U92" s="186"/>
      <c r="V92" s="186"/>
      <c r="W92" s="186"/>
      <c r="X92" s="186"/>
      <c r="Y92" s="186"/>
      <c r="Z92" s="186"/>
      <c r="AA92" s="186"/>
      <c r="AB92" s="186"/>
      <c r="AC92" s="186"/>
      <c r="AD92" s="186"/>
      <c r="AE92" s="186"/>
      <c r="AF92" s="186"/>
      <c r="AG92" s="186"/>
      <c r="AH92" s="186"/>
    </row>
    <row r="93" spans="3:34" s="51" customFormat="1" x14ac:dyDescent="0.2">
      <c r="R93" s="186"/>
      <c r="S93" s="186"/>
      <c r="T93" s="186"/>
      <c r="U93" s="186"/>
      <c r="V93" s="186"/>
      <c r="W93" s="186"/>
      <c r="X93" s="186"/>
      <c r="Y93" s="186"/>
      <c r="Z93" s="186"/>
      <c r="AA93" s="186"/>
      <c r="AB93" s="186"/>
      <c r="AC93" s="186"/>
      <c r="AD93" s="186"/>
      <c r="AE93" s="186"/>
      <c r="AF93" s="186"/>
      <c r="AG93" s="186"/>
      <c r="AH93" s="186"/>
    </row>
    <row r="94" spans="3:34" s="51" customFormat="1" x14ac:dyDescent="0.2">
      <c r="R94" s="186"/>
      <c r="S94" s="186"/>
      <c r="T94" s="186"/>
      <c r="U94" s="186"/>
      <c r="V94" s="186"/>
      <c r="W94" s="186"/>
      <c r="X94" s="186"/>
      <c r="Y94" s="186"/>
      <c r="Z94" s="186"/>
      <c r="AA94" s="186"/>
      <c r="AB94" s="186"/>
      <c r="AC94" s="186"/>
      <c r="AD94" s="186"/>
      <c r="AE94" s="186"/>
      <c r="AF94" s="186"/>
      <c r="AG94" s="186"/>
      <c r="AH94" s="186"/>
    </row>
    <row r="95" spans="3:34" s="51" customFormat="1" x14ac:dyDescent="0.2">
      <c r="R95" s="186"/>
      <c r="S95" s="186"/>
      <c r="T95" s="186"/>
      <c r="U95" s="186"/>
      <c r="V95" s="186"/>
      <c r="W95" s="186"/>
      <c r="X95" s="186"/>
      <c r="Y95" s="186"/>
      <c r="Z95" s="186"/>
      <c r="AA95" s="186"/>
      <c r="AB95" s="186"/>
      <c r="AC95" s="186"/>
      <c r="AD95" s="186"/>
      <c r="AE95" s="186"/>
      <c r="AF95" s="186"/>
      <c r="AG95" s="186"/>
      <c r="AH95" s="186"/>
    </row>
    <row r="96" spans="3:34" s="51" customFormat="1" x14ac:dyDescent="0.2">
      <c r="R96" s="186"/>
      <c r="S96" s="186"/>
      <c r="T96" s="186"/>
      <c r="U96" s="186"/>
      <c r="V96" s="186"/>
      <c r="W96" s="186"/>
      <c r="X96" s="186"/>
      <c r="Y96" s="186"/>
      <c r="Z96" s="186"/>
      <c r="AA96" s="186"/>
      <c r="AB96" s="186"/>
      <c r="AC96" s="186"/>
      <c r="AD96" s="186"/>
      <c r="AE96" s="186"/>
      <c r="AF96" s="186"/>
      <c r="AG96" s="186"/>
      <c r="AH96" s="186"/>
    </row>
    <row r="97" spans="3:34" s="51" customFormat="1" x14ac:dyDescent="0.2">
      <c r="R97" s="186"/>
      <c r="S97" s="186"/>
      <c r="T97" s="186"/>
      <c r="U97" s="186"/>
      <c r="V97" s="186"/>
      <c r="W97" s="186"/>
      <c r="X97" s="186"/>
      <c r="Y97" s="186"/>
      <c r="Z97" s="186"/>
      <c r="AA97" s="186"/>
      <c r="AB97" s="186"/>
      <c r="AC97" s="186"/>
      <c r="AD97" s="186"/>
      <c r="AE97" s="186"/>
      <c r="AF97" s="186"/>
      <c r="AG97" s="186"/>
      <c r="AH97" s="186"/>
    </row>
    <row r="98" spans="3:34" s="51" customFormat="1" x14ac:dyDescent="0.2">
      <c r="R98" s="186"/>
      <c r="S98" s="186"/>
      <c r="T98" s="186"/>
      <c r="U98" s="186"/>
      <c r="V98" s="186"/>
      <c r="W98" s="186"/>
      <c r="X98" s="186"/>
      <c r="Y98" s="186"/>
      <c r="Z98" s="186"/>
      <c r="AA98" s="186"/>
      <c r="AB98" s="186"/>
      <c r="AC98" s="186"/>
      <c r="AD98" s="186"/>
      <c r="AE98" s="186"/>
      <c r="AF98" s="186"/>
      <c r="AG98" s="186"/>
      <c r="AH98" s="186"/>
    </row>
    <row r="99" spans="3:34" s="51" customFormat="1" x14ac:dyDescent="0.2">
      <c r="R99" s="186"/>
      <c r="S99" s="186"/>
      <c r="T99" s="186"/>
      <c r="U99" s="186"/>
      <c r="V99" s="186"/>
      <c r="W99" s="186"/>
      <c r="X99" s="186"/>
      <c r="Y99" s="186"/>
      <c r="Z99" s="186"/>
      <c r="AA99" s="186"/>
      <c r="AB99" s="186"/>
      <c r="AC99" s="186"/>
      <c r="AD99" s="186"/>
      <c r="AE99" s="186"/>
      <c r="AF99" s="186"/>
      <c r="AG99" s="186"/>
      <c r="AH99" s="186"/>
    </row>
    <row r="100" spans="3:34" s="51" customFormat="1" x14ac:dyDescent="0.2">
      <c r="R100" s="186"/>
      <c r="S100" s="186"/>
      <c r="T100" s="186"/>
      <c r="U100" s="186"/>
      <c r="V100" s="186"/>
      <c r="W100" s="186"/>
      <c r="X100" s="186"/>
      <c r="Y100" s="186"/>
      <c r="Z100" s="186"/>
      <c r="AA100" s="186"/>
      <c r="AB100" s="186"/>
      <c r="AC100" s="186"/>
      <c r="AD100" s="186"/>
      <c r="AE100" s="186"/>
      <c r="AF100" s="186"/>
      <c r="AG100" s="186"/>
      <c r="AH100" s="186"/>
    </row>
    <row r="101" spans="3:34" s="51" customFormat="1" x14ac:dyDescent="0.2">
      <c r="R101" s="186"/>
      <c r="S101" s="186"/>
      <c r="T101" s="186"/>
      <c r="U101" s="186"/>
      <c r="V101" s="186"/>
      <c r="W101" s="186"/>
      <c r="X101" s="186"/>
      <c r="Y101" s="186"/>
      <c r="Z101" s="186"/>
      <c r="AA101" s="186"/>
      <c r="AB101" s="186"/>
      <c r="AC101" s="186"/>
      <c r="AD101" s="186"/>
      <c r="AE101" s="186"/>
      <c r="AF101" s="186"/>
      <c r="AG101" s="186"/>
      <c r="AH101" s="186"/>
    </row>
    <row r="102" spans="3:34" s="51" customFormat="1" x14ac:dyDescent="0.2">
      <c r="R102" s="186"/>
      <c r="S102" s="186"/>
      <c r="T102" s="186"/>
      <c r="U102" s="186"/>
      <c r="V102" s="186"/>
      <c r="W102" s="186"/>
      <c r="X102" s="186"/>
      <c r="Y102" s="186"/>
      <c r="Z102" s="186"/>
      <c r="AA102" s="186"/>
      <c r="AB102" s="186"/>
      <c r="AC102" s="186"/>
      <c r="AD102" s="186"/>
      <c r="AE102" s="186"/>
      <c r="AF102" s="186"/>
      <c r="AG102" s="186"/>
      <c r="AH102" s="186"/>
    </row>
    <row r="103" spans="3:34" s="51" customFormat="1" x14ac:dyDescent="0.2">
      <c r="R103" s="186"/>
      <c r="S103" s="186"/>
      <c r="T103" s="186"/>
      <c r="U103" s="186"/>
      <c r="V103" s="186"/>
      <c r="W103" s="186"/>
      <c r="X103" s="186"/>
      <c r="Y103" s="186"/>
      <c r="Z103" s="186"/>
      <c r="AA103" s="186"/>
      <c r="AB103" s="186"/>
      <c r="AC103" s="186"/>
      <c r="AD103" s="186"/>
      <c r="AE103" s="186"/>
      <c r="AF103" s="186"/>
      <c r="AG103" s="186"/>
      <c r="AH103" s="186"/>
    </row>
    <row r="104" spans="3:34" s="51" customFormat="1" x14ac:dyDescent="0.2">
      <c r="R104" s="186"/>
      <c r="S104" s="186"/>
      <c r="T104" s="186"/>
      <c r="U104" s="186"/>
      <c r="V104" s="186"/>
      <c r="W104" s="186"/>
      <c r="X104" s="186"/>
      <c r="Y104" s="186"/>
      <c r="Z104" s="186"/>
      <c r="AA104" s="186"/>
      <c r="AB104" s="186"/>
      <c r="AC104" s="186"/>
      <c r="AD104" s="186"/>
      <c r="AE104" s="186"/>
      <c r="AF104" s="186"/>
      <c r="AG104" s="186"/>
      <c r="AH104" s="186"/>
    </row>
    <row r="105" spans="3:34" s="51" customFormat="1" x14ac:dyDescent="0.2">
      <c r="R105" s="186"/>
      <c r="S105" s="186"/>
      <c r="T105" s="186"/>
      <c r="U105" s="186"/>
      <c r="V105" s="186"/>
      <c r="W105" s="186"/>
      <c r="X105" s="186"/>
      <c r="Y105" s="186"/>
      <c r="Z105" s="186"/>
      <c r="AA105" s="186"/>
      <c r="AB105" s="186"/>
      <c r="AC105" s="186"/>
      <c r="AD105" s="186"/>
      <c r="AE105" s="186"/>
      <c r="AF105" s="186"/>
      <c r="AG105" s="186"/>
      <c r="AH105" s="186"/>
    </row>
    <row r="106" spans="3:34" s="51" customFormat="1" x14ac:dyDescent="0.2">
      <c r="P106" s="48"/>
      <c r="R106" s="186"/>
      <c r="S106" s="186"/>
      <c r="T106" s="186"/>
      <c r="U106" s="186"/>
      <c r="V106" s="186"/>
      <c r="W106" s="186"/>
      <c r="X106" s="186"/>
      <c r="Y106" s="186"/>
      <c r="Z106" s="186"/>
      <c r="AA106" s="186"/>
      <c r="AB106" s="186"/>
      <c r="AC106" s="186"/>
      <c r="AD106" s="186"/>
      <c r="AE106" s="186"/>
      <c r="AF106" s="186"/>
      <c r="AG106" s="186"/>
      <c r="AH106" s="186"/>
    </row>
    <row r="107" spans="3:34" s="51" customFormat="1" x14ac:dyDescent="0.2">
      <c r="P107" s="48"/>
      <c r="R107" s="186"/>
      <c r="S107" s="186"/>
      <c r="T107" s="186"/>
      <c r="U107" s="186"/>
      <c r="V107" s="186"/>
      <c r="W107" s="186"/>
      <c r="X107" s="186"/>
      <c r="Y107" s="186"/>
      <c r="Z107" s="186"/>
      <c r="AA107" s="186"/>
      <c r="AB107" s="186"/>
      <c r="AC107" s="186"/>
      <c r="AD107" s="186"/>
      <c r="AE107" s="186"/>
      <c r="AF107" s="186"/>
      <c r="AG107" s="186"/>
      <c r="AH107" s="186"/>
    </row>
    <row r="108" spans="3:34" s="51" customFormat="1" x14ac:dyDescent="0.2">
      <c r="C108" s="50"/>
      <c r="D108" s="96"/>
      <c r="P108" s="77"/>
      <c r="R108" s="186"/>
      <c r="S108" s="186"/>
      <c r="T108" s="186"/>
      <c r="U108" s="186"/>
      <c r="V108" s="186"/>
      <c r="W108" s="186"/>
      <c r="X108" s="186"/>
      <c r="Y108" s="186"/>
      <c r="Z108" s="186"/>
      <c r="AA108" s="186"/>
      <c r="AB108" s="186"/>
      <c r="AC108" s="186"/>
      <c r="AD108" s="186"/>
      <c r="AE108" s="186"/>
      <c r="AF108" s="186"/>
      <c r="AG108" s="186"/>
      <c r="AH108" s="186"/>
    </row>
    <row r="109" spans="3:34" s="51" customFormat="1" x14ac:dyDescent="0.2">
      <c r="P109" s="48"/>
      <c r="R109" s="186"/>
      <c r="S109" s="186"/>
      <c r="T109" s="186"/>
      <c r="U109" s="186"/>
      <c r="V109" s="186"/>
      <c r="W109" s="186"/>
      <c r="X109" s="186"/>
      <c r="Y109" s="186"/>
      <c r="Z109" s="186"/>
      <c r="AA109" s="186"/>
      <c r="AB109" s="186"/>
      <c r="AC109" s="186"/>
      <c r="AD109" s="186"/>
      <c r="AE109" s="186"/>
      <c r="AF109" s="186"/>
      <c r="AG109" s="186"/>
      <c r="AH109" s="186"/>
    </row>
    <row r="110" spans="3:34" s="51" customFormat="1" x14ac:dyDescent="0.2">
      <c r="P110" s="48"/>
      <c r="R110" s="186"/>
      <c r="S110" s="186"/>
      <c r="T110" s="186"/>
      <c r="U110" s="186"/>
      <c r="V110" s="186"/>
      <c r="W110" s="186"/>
      <c r="X110" s="186"/>
      <c r="Y110" s="186"/>
      <c r="Z110" s="186"/>
      <c r="AA110" s="186"/>
      <c r="AB110" s="186"/>
      <c r="AC110" s="186"/>
      <c r="AD110" s="186"/>
      <c r="AE110" s="186"/>
      <c r="AF110" s="186"/>
      <c r="AG110" s="186"/>
      <c r="AH110" s="186"/>
    </row>
    <row r="111" spans="3:34" s="51" customFormat="1" x14ac:dyDescent="0.2">
      <c r="P111" s="48"/>
      <c r="R111" s="186"/>
      <c r="S111" s="186"/>
      <c r="T111" s="186"/>
      <c r="U111" s="186"/>
      <c r="V111" s="186"/>
      <c r="W111" s="186"/>
      <c r="X111" s="186"/>
      <c r="Y111" s="186"/>
      <c r="Z111" s="186"/>
      <c r="AA111" s="186"/>
      <c r="AB111" s="186"/>
      <c r="AC111" s="186"/>
      <c r="AD111" s="186"/>
      <c r="AE111" s="186"/>
      <c r="AF111" s="186"/>
      <c r="AG111" s="186"/>
      <c r="AH111" s="186"/>
    </row>
    <row r="112" spans="3:34" s="51" customFormat="1" x14ac:dyDescent="0.2">
      <c r="P112" s="48"/>
      <c r="R112" s="186"/>
      <c r="S112" s="186"/>
      <c r="T112" s="186"/>
      <c r="U112" s="186"/>
      <c r="V112" s="186"/>
      <c r="W112" s="186"/>
      <c r="X112" s="186"/>
      <c r="Y112" s="186"/>
      <c r="Z112" s="186"/>
      <c r="AA112" s="186"/>
      <c r="AB112" s="186"/>
      <c r="AC112" s="186"/>
      <c r="AD112" s="186"/>
      <c r="AE112" s="186"/>
      <c r="AF112" s="186"/>
      <c r="AG112" s="186"/>
      <c r="AH112" s="186"/>
    </row>
    <row r="113" spans="16:34" s="51" customFormat="1" x14ac:dyDescent="0.2">
      <c r="P113" s="48"/>
      <c r="R113" s="186"/>
      <c r="S113" s="186"/>
      <c r="T113" s="186"/>
      <c r="U113" s="186"/>
      <c r="V113" s="186"/>
      <c r="W113" s="186"/>
      <c r="X113" s="186"/>
      <c r="Y113" s="186"/>
      <c r="Z113" s="186"/>
      <c r="AA113" s="186"/>
      <c r="AB113" s="186"/>
      <c r="AC113" s="186"/>
      <c r="AD113" s="186"/>
      <c r="AE113" s="186"/>
      <c r="AF113" s="186"/>
      <c r="AG113" s="186"/>
      <c r="AH113" s="186"/>
    </row>
    <row r="114" spans="16:34" s="51" customFormat="1" x14ac:dyDescent="0.2">
      <c r="P114" s="48"/>
      <c r="R114" s="186"/>
      <c r="S114" s="186"/>
      <c r="T114" s="186"/>
      <c r="U114" s="186"/>
      <c r="V114" s="186"/>
      <c r="W114" s="186"/>
      <c r="X114" s="186"/>
      <c r="Y114" s="186"/>
      <c r="Z114" s="186"/>
      <c r="AA114" s="186"/>
      <c r="AB114" s="186"/>
      <c r="AC114" s="186"/>
      <c r="AD114" s="186"/>
      <c r="AE114" s="186"/>
      <c r="AF114" s="186"/>
      <c r="AG114" s="186"/>
      <c r="AH114" s="186"/>
    </row>
    <row r="115" spans="16:34" s="51" customFormat="1" x14ac:dyDescent="0.2">
      <c r="P115" s="48"/>
      <c r="R115" s="186"/>
      <c r="S115" s="186"/>
      <c r="T115" s="186"/>
      <c r="U115" s="186"/>
      <c r="V115" s="186"/>
      <c r="W115" s="186"/>
      <c r="X115" s="186"/>
      <c r="Y115" s="186"/>
      <c r="Z115" s="186"/>
      <c r="AA115" s="186"/>
      <c r="AB115" s="186"/>
      <c r="AC115" s="186"/>
      <c r="AD115" s="186"/>
      <c r="AE115" s="186"/>
      <c r="AF115" s="186"/>
      <c r="AG115" s="186"/>
      <c r="AH115" s="186"/>
    </row>
    <row r="116" spans="16:34" s="51" customFormat="1" x14ac:dyDescent="0.2">
      <c r="P116" s="48"/>
      <c r="R116" s="186"/>
      <c r="S116" s="186"/>
      <c r="T116" s="186"/>
      <c r="U116" s="186"/>
      <c r="V116" s="186"/>
      <c r="W116" s="186"/>
      <c r="X116" s="186"/>
      <c r="Y116" s="186"/>
      <c r="Z116" s="186"/>
      <c r="AA116" s="186"/>
      <c r="AB116" s="186"/>
      <c r="AC116" s="186"/>
      <c r="AD116" s="186"/>
      <c r="AE116" s="186"/>
      <c r="AF116" s="186"/>
      <c r="AG116" s="186"/>
      <c r="AH116" s="186"/>
    </row>
    <row r="117" spans="16:34" s="51" customFormat="1" x14ac:dyDescent="0.2">
      <c r="P117" s="48"/>
      <c r="R117" s="186"/>
      <c r="S117" s="186"/>
      <c r="T117" s="186"/>
      <c r="U117" s="186"/>
      <c r="V117" s="186"/>
      <c r="W117" s="186"/>
      <c r="X117" s="186"/>
      <c r="Y117" s="186"/>
      <c r="Z117" s="186"/>
      <c r="AA117" s="186"/>
      <c r="AB117" s="186"/>
      <c r="AC117" s="186"/>
      <c r="AD117" s="186"/>
      <c r="AE117" s="186"/>
      <c r="AF117" s="186"/>
      <c r="AG117" s="186"/>
      <c r="AH117" s="186"/>
    </row>
    <row r="118" spans="16:34" s="51" customFormat="1" x14ac:dyDescent="0.2">
      <c r="P118" s="48"/>
      <c r="R118" s="186"/>
      <c r="S118" s="186"/>
      <c r="T118" s="186"/>
      <c r="U118" s="186"/>
      <c r="V118" s="186"/>
      <c r="W118" s="186"/>
      <c r="X118" s="186"/>
      <c r="Y118" s="186"/>
      <c r="Z118" s="186"/>
      <c r="AA118" s="186"/>
      <c r="AB118" s="186"/>
      <c r="AC118" s="186"/>
      <c r="AD118" s="186"/>
      <c r="AE118" s="186"/>
      <c r="AF118" s="186"/>
      <c r="AG118" s="186"/>
      <c r="AH118" s="186"/>
    </row>
    <row r="119" spans="16:34" s="51" customFormat="1" x14ac:dyDescent="0.2">
      <c r="P119" s="48"/>
      <c r="R119" s="186"/>
      <c r="S119" s="186"/>
      <c r="T119" s="186"/>
      <c r="U119" s="186"/>
      <c r="V119" s="186"/>
      <c r="W119" s="186"/>
      <c r="X119" s="186"/>
      <c r="Y119" s="186"/>
      <c r="Z119" s="186"/>
      <c r="AA119" s="186"/>
      <c r="AB119" s="186"/>
      <c r="AC119" s="186"/>
      <c r="AD119" s="186"/>
      <c r="AE119" s="186"/>
      <c r="AF119" s="186"/>
      <c r="AG119" s="186"/>
      <c r="AH119" s="186"/>
    </row>
    <row r="120" spans="16:34" s="51" customFormat="1" x14ac:dyDescent="0.2">
      <c r="P120" s="48"/>
      <c r="R120" s="186"/>
      <c r="S120" s="186"/>
      <c r="T120" s="186"/>
      <c r="U120" s="186"/>
      <c r="V120" s="186"/>
      <c r="W120" s="186"/>
      <c r="X120" s="186"/>
      <c r="Y120" s="186"/>
      <c r="Z120" s="186"/>
      <c r="AA120" s="186"/>
      <c r="AB120" s="186"/>
      <c r="AC120" s="186"/>
      <c r="AD120" s="186"/>
      <c r="AE120" s="186"/>
      <c r="AF120" s="186"/>
      <c r="AG120" s="186"/>
      <c r="AH120" s="186"/>
    </row>
    <row r="121" spans="16:34" s="51" customFormat="1" x14ac:dyDescent="0.2">
      <c r="P121" s="48"/>
      <c r="R121" s="186"/>
      <c r="S121" s="186"/>
      <c r="T121" s="186"/>
      <c r="U121" s="186"/>
      <c r="V121" s="186"/>
      <c r="W121" s="186"/>
      <c r="X121" s="186"/>
      <c r="Y121" s="186"/>
      <c r="Z121" s="186"/>
      <c r="AA121" s="186"/>
      <c r="AB121" s="186"/>
      <c r="AC121" s="186"/>
      <c r="AD121" s="186"/>
      <c r="AE121" s="186"/>
      <c r="AF121" s="186"/>
      <c r="AG121" s="186"/>
      <c r="AH121" s="186"/>
    </row>
    <row r="122" spans="16:34" s="51" customFormat="1" x14ac:dyDescent="0.2">
      <c r="P122" s="48"/>
      <c r="R122" s="186"/>
      <c r="S122" s="186"/>
      <c r="T122" s="186"/>
      <c r="U122" s="186"/>
      <c r="V122" s="186"/>
      <c r="W122" s="186"/>
      <c r="X122" s="186"/>
      <c r="Y122" s="186"/>
      <c r="Z122" s="186"/>
      <c r="AA122" s="186"/>
      <c r="AB122" s="186"/>
      <c r="AC122" s="186"/>
      <c r="AD122" s="186"/>
      <c r="AE122" s="186"/>
      <c r="AF122" s="186"/>
      <c r="AG122" s="186"/>
      <c r="AH122" s="186"/>
    </row>
    <row r="123" spans="16:34" s="51" customFormat="1" x14ac:dyDescent="0.2">
      <c r="P123" s="48"/>
      <c r="R123" s="186"/>
      <c r="S123" s="186"/>
      <c r="T123" s="186"/>
      <c r="U123" s="186"/>
      <c r="V123" s="186"/>
      <c r="W123" s="186"/>
      <c r="X123" s="186"/>
      <c r="Y123" s="186"/>
      <c r="Z123" s="186"/>
      <c r="AA123" s="186"/>
      <c r="AB123" s="186"/>
      <c r="AC123" s="186"/>
      <c r="AD123" s="186"/>
      <c r="AE123" s="186"/>
      <c r="AF123" s="186"/>
      <c r="AG123" s="186"/>
      <c r="AH123" s="186"/>
    </row>
    <row r="124" spans="16:34" s="51" customFormat="1" x14ac:dyDescent="0.2">
      <c r="P124" s="48"/>
      <c r="R124" s="186"/>
      <c r="S124" s="186"/>
      <c r="T124" s="186"/>
      <c r="U124" s="186"/>
      <c r="V124" s="186"/>
      <c r="W124" s="186"/>
      <c r="X124" s="186"/>
      <c r="Y124" s="186"/>
      <c r="Z124" s="186"/>
      <c r="AA124" s="186"/>
      <c r="AB124" s="186"/>
      <c r="AC124" s="186"/>
      <c r="AD124" s="186"/>
      <c r="AE124" s="186"/>
      <c r="AF124" s="186"/>
      <c r="AG124" s="186"/>
      <c r="AH124" s="186"/>
    </row>
    <row r="125" spans="16:34" s="51" customFormat="1" x14ac:dyDescent="0.2">
      <c r="P125" s="48"/>
      <c r="R125" s="186"/>
      <c r="S125" s="186"/>
      <c r="T125" s="186"/>
      <c r="U125" s="186"/>
      <c r="V125" s="186"/>
      <c r="W125" s="186"/>
      <c r="X125" s="186"/>
      <c r="Y125" s="186"/>
      <c r="Z125" s="186"/>
      <c r="AA125" s="186"/>
      <c r="AB125" s="186"/>
      <c r="AC125" s="186"/>
      <c r="AD125" s="186"/>
      <c r="AE125" s="186"/>
      <c r="AF125" s="186"/>
      <c r="AG125" s="186"/>
      <c r="AH125" s="186"/>
    </row>
    <row r="126" spans="16:34" s="51" customFormat="1" x14ac:dyDescent="0.2">
      <c r="P126" s="48"/>
      <c r="R126" s="186"/>
      <c r="S126" s="186"/>
      <c r="T126" s="186"/>
      <c r="U126" s="186"/>
      <c r="V126" s="186"/>
      <c r="W126" s="186"/>
      <c r="X126" s="186"/>
      <c r="Y126" s="186"/>
      <c r="Z126" s="186"/>
      <c r="AA126" s="186"/>
      <c r="AB126" s="186"/>
      <c r="AC126" s="186"/>
      <c r="AD126" s="186"/>
      <c r="AE126" s="186"/>
      <c r="AF126" s="186"/>
      <c r="AG126" s="186"/>
      <c r="AH126" s="186"/>
    </row>
    <row r="127" spans="16:34" s="51" customFormat="1" x14ac:dyDescent="0.2">
      <c r="P127" s="48"/>
      <c r="R127" s="186"/>
      <c r="S127" s="186"/>
      <c r="T127" s="186"/>
      <c r="U127" s="186"/>
      <c r="V127" s="186"/>
      <c r="W127" s="186"/>
      <c r="X127" s="186"/>
      <c r="Y127" s="186"/>
      <c r="Z127" s="186"/>
      <c r="AA127" s="186"/>
      <c r="AB127" s="186"/>
      <c r="AC127" s="186"/>
      <c r="AD127" s="186"/>
      <c r="AE127" s="186"/>
      <c r="AF127" s="186"/>
      <c r="AG127" s="186"/>
      <c r="AH127" s="186"/>
    </row>
    <row r="128" spans="16:34" s="51" customFormat="1" x14ac:dyDescent="0.2">
      <c r="P128" s="48"/>
      <c r="R128" s="186"/>
      <c r="S128" s="186"/>
      <c r="T128" s="186"/>
      <c r="U128" s="186"/>
      <c r="V128" s="186"/>
      <c r="W128" s="186"/>
      <c r="X128" s="186"/>
      <c r="Y128" s="186"/>
      <c r="Z128" s="186"/>
      <c r="AA128" s="186"/>
      <c r="AB128" s="186"/>
      <c r="AC128" s="186"/>
      <c r="AD128" s="186"/>
      <c r="AE128" s="186"/>
      <c r="AF128" s="186"/>
      <c r="AG128" s="186"/>
      <c r="AH128" s="186"/>
    </row>
    <row r="129" spans="16:34" s="51" customFormat="1" x14ac:dyDescent="0.2">
      <c r="P129" s="48"/>
      <c r="R129" s="186"/>
      <c r="S129" s="186"/>
      <c r="T129" s="186"/>
      <c r="U129" s="186"/>
      <c r="V129" s="186"/>
      <c r="W129" s="186"/>
      <c r="X129" s="186"/>
      <c r="Y129" s="186"/>
      <c r="Z129" s="186"/>
      <c r="AA129" s="186"/>
      <c r="AB129" s="186"/>
      <c r="AC129" s="186"/>
      <c r="AD129" s="186"/>
      <c r="AE129" s="186"/>
      <c r="AF129" s="186"/>
      <c r="AG129" s="186"/>
      <c r="AH129" s="186"/>
    </row>
    <row r="130" spans="16:34" s="51" customFormat="1" x14ac:dyDescent="0.2">
      <c r="P130" s="48"/>
      <c r="R130" s="186"/>
      <c r="S130" s="186"/>
      <c r="T130" s="186"/>
      <c r="U130" s="186"/>
      <c r="V130" s="186"/>
      <c r="W130" s="186"/>
      <c r="X130" s="186"/>
      <c r="Y130" s="186"/>
      <c r="Z130" s="186"/>
      <c r="AA130" s="186"/>
      <c r="AB130" s="186"/>
      <c r="AC130" s="186"/>
      <c r="AD130" s="186"/>
      <c r="AE130" s="186"/>
      <c r="AF130" s="186"/>
      <c r="AG130" s="186"/>
      <c r="AH130" s="186"/>
    </row>
    <row r="131" spans="16:34" s="51" customFormat="1" x14ac:dyDescent="0.2">
      <c r="P131" s="48"/>
      <c r="R131" s="186"/>
      <c r="S131" s="186"/>
      <c r="T131" s="186"/>
      <c r="U131" s="186"/>
      <c r="V131" s="186"/>
      <c r="W131" s="186"/>
      <c r="X131" s="186"/>
      <c r="Y131" s="186"/>
      <c r="Z131" s="186"/>
      <c r="AA131" s="186"/>
      <c r="AB131" s="186"/>
      <c r="AC131" s="186"/>
      <c r="AD131" s="186"/>
      <c r="AE131" s="186"/>
      <c r="AF131" s="186"/>
      <c r="AG131" s="186"/>
      <c r="AH131" s="186"/>
    </row>
    <row r="132" spans="16:34" s="51" customFormat="1" x14ac:dyDescent="0.2">
      <c r="P132" s="48"/>
      <c r="R132" s="186"/>
      <c r="S132" s="186"/>
      <c r="T132" s="186"/>
      <c r="U132" s="186"/>
      <c r="V132" s="186"/>
      <c r="W132" s="186"/>
      <c r="X132" s="186"/>
      <c r="Y132" s="186"/>
      <c r="Z132" s="186"/>
      <c r="AA132" s="186"/>
      <c r="AB132" s="186"/>
      <c r="AC132" s="186"/>
      <c r="AD132" s="186"/>
      <c r="AE132" s="186"/>
      <c r="AF132" s="186"/>
      <c r="AG132" s="186"/>
      <c r="AH132" s="186"/>
    </row>
    <row r="133" spans="16:34" x14ac:dyDescent="0.2">
      <c r="P133" s="48"/>
    </row>
    <row r="134" spans="16:34" x14ac:dyDescent="0.2">
      <c r="P134" s="48"/>
    </row>
    <row r="135" spans="16:34" x14ac:dyDescent="0.2">
      <c r="P135" s="48"/>
    </row>
    <row r="136" spans="16:34" x14ac:dyDescent="0.2">
      <c r="P136" s="48"/>
    </row>
    <row r="137" spans="16:34" x14ac:dyDescent="0.2">
      <c r="P137" s="48"/>
    </row>
    <row r="138" spans="16:34" x14ac:dyDescent="0.2">
      <c r="P138" s="48"/>
    </row>
    <row r="139" spans="16:34" x14ac:dyDescent="0.2">
      <c r="P139" s="48"/>
    </row>
    <row r="140" spans="16:34" x14ac:dyDescent="0.2">
      <c r="P140" s="48"/>
    </row>
    <row r="141" spans="16:34" x14ac:dyDescent="0.2">
      <c r="P141" s="48"/>
    </row>
    <row r="142" spans="16:34" x14ac:dyDescent="0.2">
      <c r="P142" s="48"/>
    </row>
    <row r="143" spans="16:34" x14ac:dyDescent="0.2">
      <c r="P143" s="48"/>
    </row>
    <row r="144" spans="16:34" x14ac:dyDescent="0.2">
      <c r="P144" s="48"/>
    </row>
    <row r="145" spans="16:16" x14ac:dyDescent="0.2">
      <c r="P145" s="48"/>
    </row>
    <row r="146" spans="16:16" x14ac:dyDescent="0.2">
      <c r="P146" s="48"/>
    </row>
    <row r="147" spans="16:16" x14ac:dyDescent="0.2">
      <c r="P147" s="48"/>
    </row>
    <row r="148" spans="16:16" x14ac:dyDescent="0.2">
      <c r="P148" s="48"/>
    </row>
    <row r="149" spans="16:16" x14ac:dyDescent="0.2">
      <c r="P149" s="48"/>
    </row>
    <row r="150" spans="16:16" x14ac:dyDescent="0.2">
      <c r="P150" s="48"/>
    </row>
    <row r="151" spans="16:16" x14ac:dyDescent="0.2">
      <c r="P151" s="48"/>
    </row>
    <row r="152" spans="16:16" x14ac:dyDescent="0.2">
      <c r="P152" s="48"/>
    </row>
    <row r="153" spans="16:16" x14ac:dyDescent="0.2">
      <c r="P153" s="48"/>
    </row>
    <row r="154" spans="16:16" x14ac:dyDescent="0.2">
      <c r="P154" s="48"/>
    </row>
    <row r="155" spans="16:16" x14ac:dyDescent="0.2">
      <c r="P155" s="48"/>
    </row>
  </sheetData>
  <sheetProtection password="CAB7" sheet="1" objects="1" scenarios="1" selectLockedCells="1"/>
  <mergeCells count="3">
    <mergeCell ref="D2:P2"/>
    <mergeCell ref="G9:M9"/>
    <mergeCell ref="E4:O4"/>
  </mergeCells>
  <conditionalFormatting sqref="K12:K61 G12:G61 I12:I61 M12:O61">
    <cfRule type="containsText" dxfId="22" priority="5" operator="containsText" text="Missing">
      <formula>NOT(ISERROR(SEARCH("Missing",G12)))</formula>
    </cfRule>
  </conditionalFormatting>
  <dataValidations count="1">
    <dataValidation type="decimal" showInputMessage="1" showErrorMessage="1" error="Enter a number greater than 0._x000a_Leave cell blank if the number of cases is 0." sqref="O68:O79 M68:M79">
      <formula1>1</formula1>
      <formula2>100000</formula2>
    </dataValidation>
  </dataValidations>
  <pageMargins left="0.25" right="0.25" top="0.25" bottom="0.5" header="0.25" footer="0.25"/>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36"/>
  <sheetViews>
    <sheetView showGridLines="0" zoomScale="90" zoomScaleNormal="90" workbookViewId="0">
      <selection activeCell="I5" sqref="I5"/>
    </sheetView>
  </sheetViews>
  <sheetFormatPr defaultRowHeight="11.25" x14ac:dyDescent="0.2"/>
  <cols>
    <col min="1" max="1" width="1.33203125" style="51" customWidth="1"/>
    <col min="2" max="2" width="24.33203125" style="51" customWidth="1"/>
    <col min="3" max="3" width="1" style="51" customWidth="1"/>
    <col min="4" max="4" width="15" style="51" customWidth="1"/>
    <col min="5" max="5" width="87.5" style="51" customWidth="1"/>
    <col min="6" max="6" width="0.83203125" style="51" customWidth="1"/>
    <col min="7" max="7" width="1.33203125" style="104" customWidth="1"/>
    <col min="8" max="8" width="4.33203125" style="186" customWidth="1"/>
    <col min="9" max="9" width="94.1640625" style="186" customWidth="1"/>
    <col min="10" max="14" width="9.33203125" style="186"/>
    <col min="15" max="26" width="9.33203125" style="51"/>
    <col min="27" max="16384" width="9.33203125" style="24"/>
  </cols>
  <sheetData>
    <row r="1" spans="1:49" ht="8.25" customHeight="1" x14ac:dyDescent="0.2"/>
    <row r="2" spans="1:49" ht="41.25" customHeight="1" x14ac:dyDescent="0.2">
      <c r="B2" s="197" t="s">
        <v>13</v>
      </c>
      <c r="C2" s="269"/>
      <c r="D2" s="442" t="s">
        <v>173</v>
      </c>
      <c r="E2" s="447"/>
      <c r="F2" s="199"/>
      <c r="G2" s="199"/>
      <c r="H2" s="199"/>
      <c r="I2" s="199"/>
      <c r="J2" s="199"/>
      <c r="K2" s="199"/>
      <c r="L2" s="155"/>
      <c r="M2" s="155"/>
      <c r="N2" s="317"/>
      <c r="O2" s="270"/>
      <c r="P2" s="270"/>
    </row>
    <row r="3" spans="1:49" s="28" customFormat="1" ht="8.25" customHeight="1" thickBot="1" x14ac:dyDescent="0.25">
      <c r="A3" s="25"/>
      <c r="B3" s="25"/>
      <c r="C3" s="26"/>
      <c r="D3" s="26"/>
      <c r="E3" s="26"/>
      <c r="F3" s="26"/>
      <c r="G3" s="102"/>
      <c r="H3" s="227"/>
      <c r="I3" s="227"/>
      <c r="J3" s="227"/>
      <c r="K3" s="227"/>
      <c r="L3" s="227"/>
      <c r="M3" s="227"/>
      <c r="N3" s="227"/>
      <c r="O3" s="71"/>
      <c r="P3" s="71"/>
      <c r="Q3" s="71"/>
      <c r="R3" s="26"/>
      <c r="S3" s="26"/>
      <c r="T3" s="26"/>
      <c r="U3" s="26"/>
      <c r="V3" s="26"/>
      <c r="W3" s="26"/>
      <c r="X3" s="26"/>
      <c r="Y3" s="26"/>
      <c r="Z3" s="26"/>
      <c r="AA3" s="27"/>
      <c r="AB3" s="27"/>
      <c r="AC3" s="27"/>
      <c r="AD3" s="27"/>
      <c r="AE3" s="27"/>
      <c r="AF3" s="27"/>
      <c r="AG3" s="27"/>
      <c r="AH3" s="27"/>
      <c r="AI3" s="27"/>
      <c r="AJ3" s="27"/>
      <c r="AK3" s="27"/>
      <c r="AL3" s="27"/>
      <c r="AM3" s="27"/>
      <c r="AN3" s="27"/>
      <c r="AO3" s="27"/>
      <c r="AP3" s="27"/>
      <c r="AQ3" s="27"/>
      <c r="AR3" s="27"/>
      <c r="AS3" s="27"/>
      <c r="AT3" s="27"/>
      <c r="AU3" s="27"/>
      <c r="AV3" s="27"/>
      <c r="AW3" s="27"/>
    </row>
    <row r="4" spans="1:49" s="28" customFormat="1" ht="59.25" customHeight="1" x14ac:dyDescent="0.2">
      <c r="A4" s="25"/>
      <c r="B4" s="25"/>
      <c r="C4" s="29"/>
      <c r="D4" s="435" t="s">
        <v>201</v>
      </c>
      <c r="E4" s="448"/>
      <c r="F4" s="26"/>
      <c r="G4" s="104"/>
      <c r="H4" s="186"/>
      <c r="I4" s="186"/>
      <c r="J4" s="186"/>
      <c r="K4" s="186"/>
      <c r="L4" s="186"/>
      <c r="M4" s="186"/>
      <c r="N4" s="186"/>
      <c r="O4" s="51"/>
      <c r="P4" s="51"/>
      <c r="Q4" s="51"/>
      <c r="R4" s="25"/>
      <c r="S4" s="25"/>
      <c r="T4" s="25"/>
      <c r="U4" s="25"/>
      <c r="V4" s="25"/>
      <c r="W4" s="25"/>
      <c r="X4" s="25"/>
      <c r="Y4" s="25"/>
      <c r="Z4" s="25"/>
    </row>
    <row r="5" spans="1:49" s="28" customFormat="1" ht="15" customHeight="1" thickBot="1" x14ac:dyDescent="0.25">
      <c r="A5" s="25"/>
      <c r="B5" s="25"/>
      <c r="C5" s="35"/>
      <c r="D5" s="36"/>
      <c r="E5" s="37"/>
      <c r="F5" s="26"/>
      <c r="G5" s="104"/>
      <c r="H5" s="186"/>
      <c r="I5" s="186"/>
      <c r="J5" s="186"/>
      <c r="K5" s="186"/>
      <c r="L5" s="186"/>
      <c r="M5" s="186"/>
      <c r="N5" s="186"/>
      <c r="O5" s="51"/>
      <c r="P5" s="51"/>
      <c r="Q5" s="51"/>
      <c r="R5" s="25"/>
      <c r="S5" s="25"/>
      <c r="T5" s="25"/>
      <c r="U5" s="25"/>
      <c r="V5" s="25"/>
      <c r="W5" s="25"/>
      <c r="X5" s="25"/>
      <c r="Y5" s="25"/>
      <c r="Z5" s="25"/>
    </row>
    <row r="6" spans="1:49" s="28" customFormat="1" ht="7.5" customHeight="1" thickBot="1" x14ac:dyDescent="0.25">
      <c r="A6" s="25"/>
      <c r="B6" s="25"/>
      <c r="C6" s="34"/>
      <c r="D6" s="34"/>
      <c r="E6" s="34"/>
      <c r="F6" s="26"/>
      <c r="G6" s="104"/>
      <c r="H6" s="186"/>
      <c r="I6" s="186"/>
      <c r="J6" s="186"/>
      <c r="K6" s="186"/>
      <c r="L6" s="186"/>
      <c r="M6" s="186"/>
      <c r="N6" s="186"/>
      <c r="O6" s="51"/>
      <c r="P6" s="51"/>
      <c r="Q6" s="51"/>
      <c r="R6" s="25"/>
      <c r="S6" s="25"/>
      <c r="T6" s="25"/>
      <c r="U6" s="25"/>
      <c r="V6" s="25"/>
      <c r="W6" s="25"/>
      <c r="X6" s="25"/>
      <c r="Y6" s="25"/>
      <c r="Z6" s="25"/>
    </row>
    <row r="7" spans="1:49" s="28" customFormat="1" ht="71.25" customHeight="1" x14ac:dyDescent="0.2">
      <c r="A7" s="25"/>
      <c r="B7" s="25"/>
      <c r="C7" s="56"/>
      <c r="D7" s="435" t="s">
        <v>141</v>
      </c>
      <c r="E7" s="448"/>
      <c r="F7" s="218"/>
      <c r="G7" s="201"/>
      <c r="H7" s="385"/>
      <c r="I7" s="385"/>
      <c r="J7" s="386"/>
      <c r="K7" s="386"/>
      <c r="L7" s="387"/>
      <c r="M7" s="387"/>
      <c r="N7" s="387"/>
      <c r="O7" s="202"/>
      <c r="P7" s="202"/>
      <c r="Q7" s="25"/>
      <c r="R7" s="25"/>
      <c r="S7" s="25"/>
      <c r="T7" s="25"/>
      <c r="U7" s="25"/>
      <c r="V7" s="25"/>
      <c r="W7" s="25"/>
      <c r="X7" s="25"/>
      <c r="Y7" s="25"/>
      <c r="Z7" s="25"/>
    </row>
    <row r="8" spans="1:49" s="28" customFormat="1" ht="15" customHeight="1" thickBot="1" x14ac:dyDescent="0.25">
      <c r="A8" s="25"/>
      <c r="B8" s="25"/>
      <c r="C8" s="62"/>
      <c r="D8" s="64"/>
      <c r="E8" s="217"/>
      <c r="F8" s="42"/>
      <c r="G8" s="43"/>
      <c r="H8" s="225"/>
      <c r="I8" s="225"/>
      <c r="J8" s="374"/>
      <c r="K8" s="374"/>
      <c r="L8" s="375"/>
      <c r="M8" s="375"/>
      <c r="N8" s="375"/>
      <c r="O8" s="68"/>
      <c r="P8" s="68"/>
      <c r="Q8" s="25"/>
      <c r="R8" s="25"/>
      <c r="S8" s="25"/>
      <c r="T8" s="25"/>
      <c r="U8" s="25"/>
      <c r="V8" s="25"/>
      <c r="W8" s="25"/>
      <c r="X8" s="25"/>
      <c r="Y8" s="25"/>
      <c r="Z8" s="25"/>
    </row>
    <row r="9" spans="1:49" s="28" customFormat="1" ht="8.25" customHeight="1" thickBot="1" x14ac:dyDescent="0.25">
      <c r="A9" s="25"/>
      <c r="B9" s="25"/>
      <c r="C9" s="26"/>
      <c r="D9" s="26"/>
      <c r="E9" s="26"/>
      <c r="F9" s="26"/>
      <c r="G9" s="104"/>
      <c r="H9" s="186"/>
      <c r="I9" s="186"/>
      <c r="J9" s="186"/>
      <c r="K9" s="186"/>
      <c r="L9" s="186"/>
      <c r="M9" s="186"/>
      <c r="N9" s="186"/>
      <c r="O9" s="51"/>
      <c r="P9" s="51"/>
      <c r="Q9" s="51"/>
      <c r="R9" s="25"/>
      <c r="S9" s="25"/>
      <c r="T9" s="25"/>
      <c r="U9" s="25"/>
      <c r="V9" s="25"/>
      <c r="W9" s="25"/>
      <c r="X9" s="25"/>
      <c r="Y9" s="25"/>
      <c r="Z9" s="25"/>
    </row>
    <row r="10" spans="1:49" s="28" customFormat="1" ht="15" customHeight="1" x14ac:dyDescent="0.2">
      <c r="A10" s="25"/>
      <c r="B10" s="25"/>
      <c r="C10" s="38"/>
      <c r="D10" s="39"/>
      <c r="E10" s="40"/>
      <c r="F10" s="26"/>
      <c r="G10" s="104"/>
      <c r="H10" s="186"/>
      <c r="I10" s="186"/>
      <c r="J10" s="186"/>
      <c r="K10" s="186"/>
      <c r="L10" s="186"/>
      <c r="M10" s="186"/>
      <c r="N10" s="186"/>
      <c r="O10" s="51"/>
      <c r="P10" s="51"/>
      <c r="Q10" s="51"/>
      <c r="R10" s="25"/>
      <c r="S10" s="25"/>
      <c r="T10" s="25"/>
      <c r="U10" s="25"/>
      <c r="V10" s="25"/>
      <c r="W10" s="25"/>
      <c r="X10" s="25"/>
      <c r="Y10" s="25"/>
      <c r="Z10" s="25"/>
    </row>
    <row r="11" spans="1:49" s="28" customFormat="1" ht="15" customHeight="1" x14ac:dyDescent="0.2">
      <c r="A11" s="25"/>
      <c r="B11" s="25"/>
      <c r="C11" s="60"/>
      <c r="D11" s="219"/>
      <c r="E11" s="366" t="s">
        <v>218</v>
      </c>
      <c r="F11" s="26"/>
      <c r="G11" s="104"/>
      <c r="H11" s="186"/>
      <c r="I11" s="186"/>
      <c r="J11" s="186"/>
      <c r="K11" s="186"/>
      <c r="L11" s="186"/>
      <c r="M11" s="186"/>
      <c r="N11" s="186"/>
      <c r="O11" s="51"/>
      <c r="P11" s="51"/>
      <c r="Q11" s="51"/>
      <c r="R11" s="25"/>
      <c r="S11" s="25"/>
      <c r="T11" s="25"/>
      <c r="U11" s="25"/>
      <c r="V11" s="25"/>
      <c r="W11" s="25"/>
      <c r="X11" s="25"/>
      <c r="Y11" s="25"/>
      <c r="Z11" s="25"/>
    </row>
    <row r="12" spans="1:49" s="28" customFormat="1" ht="15" customHeight="1" x14ac:dyDescent="0.2">
      <c r="A12" s="25"/>
      <c r="B12" s="25"/>
      <c r="C12" s="436"/>
      <c r="D12" s="433"/>
      <c r="E12" s="434"/>
      <c r="F12" s="26"/>
      <c r="G12" s="104"/>
      <c r="H12" s="224"/>
      <c r="I12" s="224"/>
      <c r="J12" s="224"/>
      <c r="K12" s="224"/>
      <c r="L12" s="224"/>
      <c r="M12" s="186"/>
      <c r="N12" s="186"/>
      <c r="O12" s="51"/>
      <c r="P12" s="51"/>
      <c r="Q12" s="51"/>
      <c r="R12" s="25"/>
      <c r="S12" s="25"/>
      <c r="T12" s="25"/>
      <c r="U12" s="25"/>
      <c r="V12" s="25"/>
      <c r="W12" s="25"/>
      <c r="X12" s="25"/>
      <c r="Y12" s="25"/>
      <c r="Z12" s="25"/>
    </row>
    <row r="13" spans="1:49" s="28" customFormat="1" ht="15" customHeight="1" x14ac:dyDescent="0.2">
      <c r="A13" s="25"/>
      <c r="B13" s="25"/>
      <c r="C13" s="42"/>
      <c r="D13" s="43"/>
      <c r="E13" s="44"/>
      <c r="F13" s="26"/>
      <c r="G13" s="104"/>
      <c r="H13" s="186"/>
      <c r="I13" s="388" t="s">
        <v>80</v>
      </c>
      <c r="J13" s="375">
        <f>COUNT('M2 - Input'!O12:O61)</f>
        <v>0</v>
      </c>
      <c r="K13" s="375"/>
      <c r="L13" s="224"/>
      <c r="M13" s="186"/>
      <c r="N13" s="186">
        <f>+COUNTA('M2 - Input'!$C$12:$C$61)-COUNTIF('M2 - Input'!$C$12:$C$61,"")</f>
        <v>0</v>
      </c>
      <c r="O13" s="51"/>
      <c r="P13" s="51"/>
      <c r="Q13" s="51"/>
      <c r="R13" s="25"/>
      <c r="S13" s="25"/>
      <c r="T13" s="25"/>
      <c r="U13" s="25"/>
      <c r="V13" s="25"/>
      <c r="W13" s="25"/>
      <c r="X13" s="25"/>
      <c r="Y13" s="25"/>
      <c r="Z13" s="25"/>
    </row>
    <row r="14" spans="1:49" s="28" customFormat="1" ht="15" customHeight="1" x14ac:dyDescent="0.2">
      <c r="A14" s="25"/>
      <c r="B14" s="25"/>
      <c r="C14" s="42"/>
      <c r="D14" s="43"/>
      <c r="E14" s="44"/>
      <c r="F14" s="26"/>
      <c r="G14" s="104"/>
      <c r="H14" s="186"/>
      <c r="I14" s="226"/>
      <c r="J14" s="375"/>
      <c r="K14" s="375"/>
      <c r="L14" s="224"/>
      <c r="M14" s="186"/>
      <c r="N14" s="186"/>
      <c r="O14" s="51"/>
      <c r="P14" s="51"/>
      <c r="Q14" s="51"/>
      <c r="R14" s="25"/>
      <c r="S14" s="25"/>
      <c r="T14" s="25"/>
      <c r="U14" s="25"/>
      <c r="V14" s="25"/>
      <c r="W14" s="25"/>
      <c r="X14" s="25"/>
      <c r="Y14" s="25"/>
      <c r="Z14" s="25"/>
    </row>
    <row r="15" spans="1:49" s="28" customFormat="1" ht="15" customHeight="1" x14ac:dyDescent="0.2">
      <c r="A15" s="25"/>
      <c r="B15" s="25"/>
      <c r="C15" s="42"/>
      <c r="D15" s="43"/>
      <c r="E15" s="353">
        <f>COUNT('M2 - Input'!O12:O61)</f>
        <v>0</v>
      </c>
      <c r="F15" s="26"/>
      <c r="G15" s="104"/>
      <c r="H15" s="186"/>
      <c r="I15" s="226" t="s">
        <v>202</v>
      </c>
      <c r="J15" s="389" t="e">
        <f>+AVERAGE('M2 - Input'!O12:O61)</f>
        <v>#DIV/0!</v>
      </c>
      <c r="K15" s="375"/>
      <c r="L15" s="224"/>
      <c r="M15" s="186"/>
      <c r="N15" s="186"/>
      <c r="O15" s="51"/>
      <c r="P15" s="51"/>
      <c r="Q15" s="51"/>
      <c r="R15" s="25"/>
      <c r="S15" s="25"/>
      <c r="T15" s="25"/>
      <c r="U15" s="25"/>
      <c r="V15" s="25"/>
      <c r="W15" s="25"/>
      <c r="X15" s="25"/>
      <c r="Y15" s="25"/>
      <c r="Z15" s="25"/>
    </row>
    <row r="16" spans="1:49" s="28" customFormat="1" ht="15" customHeight="1" x14ac:dyDescent="0.2">
      <c r="A16" s="25"/>
      <c r="B16" s="25"/>
      <c r="C16" s="42"/>
      <c r="D16" s="43"/>
      <c r="E16" s="44"/>
      <c r="F16" s="26"/>
      <c r="G16" s="104"/>
      <c r="H16" s="186"/>
      <c r="I16" s="379"/>
      <c r="J16" s="380"/>
      <c r="K16" s="375"/>
      <c r="L16" s="224"/>
      <c r="M16" s="186"/>
      <c r="N16" s="186"/>
      <c r="O16" s="51"/>
      <c r="P16" s="51"/>
      <c r="Q16" s="51"/>
      <c r="R16" s="25"/>
      <c r="S16" s="25"/>
      <c r="T16" s="25"/>
      <c r="U16" s="25"/>
      <c r="V16" s="25"/>
      <c r="W16" s="25"/>
      <c r="X16" s="25"/>
      <c r="Y16" s="25"/>
      <c r="Z16" s="25"/>
    </row>
    <row r="17" spans="1:26" s="28" customFormat="1" ht="15" customHeight="1" x14ac:dyDescent="0.2">
      <c r="A17" s="25"/>
      <c r="B17" s="25"/>
      <c r="C17" s="42"/>
      <c r="D17" s="43"/>
      <c r="E17" s="44"/>
      <c r="F17" s="26"/>
      <c r="G17" s="104"/>
      <c r="H17" s="186"/>
      <c r="I17" s="226"/>
      <c r="J17" s="381"/>
      <c r="K17" s="375"/>
      <c r="L17" s="224"/>
      <c r="M17" s="186"/>
      <c r="N17" s="186"/>
      <c r="O17" s="51"/>
      <c r="P17" s="51"/>
      <c r="Q17" s="51"/>
      <c r="R17" s="25"/>
      <c r="S17" s="25"/>
      <c r="T17" s="25"/>
      <c r="U17" s="25"/>
      <c r="V17" s="25"/>
      <c r="W17" s="25"/>
      <c r="X17" s="25"/>
      <c r="Y17" s="25"/>
      <c r="Z17" s="25"/>
    </row>
    <row r="18" spans="1:26" s="28" customFormat="1" ht="15" customHeight="1" x14ac:dyDescent="0.2">
      <c r="A18" s="25"/>
      <c r="B18" s="25"/>
      <c r="C18" s="45"/>
      <c r="D18" s="46"/>
      <c r="E18" s="41"/>
      <c r="F18" s="26"/>
      <c r="G18" s="104"/>
      <c r="H18" s="186"/>
      <c r="I18" s="382" t="s">
        <v>93</v>
      </c>
      <c r="J18" s="390" t="str">
        <f>IF(SUMIF('M2 - Input'!$E$12:$E$61,"Success",'M2 - Input'!$K$12:$K$61)=0,"",SUMIF('M2 - Input'!$E$12:$E$61,"Success",'M2 - Input'!$O$12:$O$61)/((COUNTIF('M2 - Input'!$E$12:$E$61,"Success")-M18)))</f>
        <v/>
      </c>
      <c r="K18" s="233"/>
      <c r="L18" s="391"/>
      <c r="M18" s="186">
        <f t="array" ref="M18">SUM(('M2 - Input'!$E$12:$E$61="Success")*('M2 - Input'!$O$12:$O$61="see note"))+SUM(('M2 - Input'!$E$12:$E$61="Success")*('M2 - Input'!$O$12:$O$61=""))</f>
        <v>0</v>
      </c>
      <c r="N18" s="285"/>
      <c r="O18" s="343"/>
      <c r="P18" s="51"/>
      <c r="Q18" s="51"/>
      <c r="R18" s="25"/>
      <c r="S18" s="25"/>
      <c r="T18" s="25"/>
      <c r="U18" s="25"/>
      <c r="V18" s="25"/>
      <c r="W18" s="25"/>
      <c r="X18" s="25"/>
      <c r="Y18" s="25"/>
      <c r="Z18" s="25"/>
    </row>
    <row r="19" spans="1:26" s="28" customFormat="1" ht="15" customHeight="1" x14ac:dyDescent="0.2">
      <c r="A19" s="25"/>
      <c r="B19" s="25"/>
      <c r="C19" s="45"/>
      <c r="D19" s="46"/>
      <c r="E19" s="41"/>
      <c r="F19" s="26"/>
      <c r="G19" s="104"/>
      <c r="H19" s="186"/>
      <c r="I19" s="382" t="s">
        <v>94</v>
      </c>
      <c r="J19" s="392" t="str">
        <f>IF(SUMIF('M2 - Input'!$E$12:$E$61,"Withdrew While in Compliance",'M2 - Input'!$K$12:$K$61)=0,"",SUMIF('M2 - Input'!$E$12:$E$61,"Withdrew While in Compliance",'M2 - Input'!$O$12:$O$61)/((COUNTIF('M2 - Input'!$E$12:$E$61,"Withdrew While in Compliance")-M19)))</f>
        <v/>
      </c>
      <c r="K19" s="233"/>
      <c r="L19" s="224"/>
      <c r="M19" s="186">
        <f t="array" ref="M19">SUM(('M2 - Input'!$E$12:$E$61="Withdrew While in Compliance")*('M2 - Input'!$O$12:$O$61="see note"))+SUM(('M2 - Input'!$E$12:$E$61="Withdrew While in Compliance")*('M2 - Input'!$O$12:$O$61=""))</f>
        <v>0</v>
      </c>
      <c r="N19" s="186"/>
      <c r="O19" s="51"/>
      <c r="P19" s="51"/>
      <c r="Q19" s="51"/>
      <c r="R19" s="25"/>
      <c r="S19" s="25"/>
      <c r="T19" s="25"/>
      <c r="U19" s="25"/>
      <c r="V19" s="25"/>
      <c r="W19" s="25"/>
      <c r="X19" s="25"/>
      <c r="Y19" s="25"/>
      <c r="Z19" s="25"/>
    </row>
    <row r="20" spans="1:26" s="28" customFormat="1" ht="15" customHeight="1" x14ac:dyDescent="0.2">
      <c r="A20" s="25"/>
      <c r="B20" s="25"/>
      <c r="C20" s="45"/>
      <c r="D20" s="46"/>
      <c r="E20" s="41"/>
      <c r="F20" s="26"/>
      <c r="G20" s="104"/>
      <c r="H20" s="186"/>
      <c r="I20" s="382" t="s">
        <v>8</v>
      </c>
      <c r="J20" s="392" t="str">
        <f>IF(SUMIF('M2 - Input'!$E$12:$E$61,"Discharged",'M2 - Input'!$K$12:$K$61)=0,"",SUMIF('M2 - Input'!$E$12:$E$61,"Discharged",'M2 - Input'!$O$12:$O$61)/((COUNTIF('M2 - Input'!$E$12:$E$61,"Discharged")-M20)))</f>
        <v/>
      </c>
      <c r="K20" s="233"/>
      <c r="L20" s="224"/>
      <c r="M20" s="186">
        <f t="array" ref="M20">SUM(('M2 - Input'!$E$12:$E$61="Discharged")*('M2 - Input'!$O$12:$O$61="see note"))+SUM(('M2 - Input'!$E$12:$E$61="Discharged")*('M2 - Input'!$O$12:$O$61=""))</f>
        <v>0</v>
      </c>
      <c r="N20" s="186"/>
      <c r="O20" s="51"/>
      <c r="P20" s="51"/>
      <c r="Q20" s="51"/>
      <c r="R20" s="25"/>
      <c r="S20" s="25"/>
      <c r="T20" s="25"/>
      <c r="U20" s="25"/>
      <c r="V20" s="25"/>
      <c r="W20" s="25"/>
      <c r="X20" s="25"/>
      <c r="Y20" s="25"/>
      <c r="Z20" s="25"/>
    </row>
    <row r="21" spans="1:26" s="28" customFormat="1" ht="15" customHeight="1" x14ac:dyDescent="0.2">
      <c r="A21" s="25"/>
      <c r="B21" s="25"/>
      <c r="C21" s="45"/>
      <c r="D21" s="46"/>
      <c r="E21" s="286">
        <f>((COUNTIF('M2 - Input'!$E$12:$E$61,"Success")-M18))</f>
        <v>0</v>
      </c>
      <c r="F21" s="26"/>
      <c r="G21" s="104"/>
      <c r="H21" s="186"/>
      <c r="I21" s="258" t="s">
        <v>95</v>
      </c>
      <c r="J21" s="392" t="str">
        <f>IF(SUMIF('M2 - Input'!$E$12:$E$61,"Transferred to Another Treatment",'M2 - Input'!$K$12:$K$61)=0,"",SUMIF('M2 - Input'!$E$12:$E$61,"Transferred to Another Treatment",'M2 - Input'!$O$12:$O$61)/((COUNTIF('M2 - Input'!$E$12:$E$61,"Transferred to Another Treatment")-M21)))</f>
        <v/>
      </c>
      <c r="K21" s="375"/>
      <c r="L21" s="224"/>
      <c r="M21" s="186">
        <f t="array" ref="M21">SUM(('M2 - Input'!$E$12:$E$61="Transferred to Another Treatment")*('M2 - Input'!$O$12:$O$61="see note"))+SUM(('M2 - Input'!$E$12:$E$61="Transferred to Another Treatment")*('M2 - Input'!$O$12:$O$61=""))</f>
        <v>0</v>
      </c>
      <c r="N21" s="186"/>
      <c r="O21" s="51"/>
      <c r="P21" s="51"/>
      <c r="Q21" s="51"/>
      <c r="R21" s="25"/>
      <c r="S21" s="25"/>
      <c r="T21" s="25"/>
      <c r="U21" s="25"/>
      <c r="V21" s="25"/>
      <c r="W21" s="25"/>
      <c r="X21" s="25"/>
      <c r="Y21" s="25"/>
      <c r="Z21" s="25"/>
    </row>
    <row r="22" spans="1:26" s="28" customFormat="1" ht="15" customHeight="1" x14ac:dyDescent="0.2">
      <c r="A22" s="25"/>
      <c r="B22" s="25"/>
      <c r="C22" s="45"/>
      <c r="D22" s="46"/>
      <c r="E22" s="41"/>
      <c r="F22" s="26"/>
      <c r="G22" s="104"/>
      <c r="H22" s="186"/>
      <c r="I22" s="258" t="s">
        <v>185</v>
      </c>
      <c r="J22" s="392" t="str">
        <f>IF(SUMIF('M2 - Input'!$E$12:$E$61,"Failed to Complete/Terminated",'M2 - Input'!$K$12:$K$61)=0,"",SUMIF('M2 - Input'!$E$12:$E$61,"Failed to Complete/Terminated",'M2 - Input'!$O$12:$O$61)/((COUNTIF('M2 - Input'!$E$12:$E$61,"Failed to Complete/Terminated")-M22)))</f>
        <v/>
      </c>
      <c r="K22" s="375"/>
      <c r="L22" s="224"/>
      <c r="M22" s="186">
        <f t="array" ref="M22">SUM(('M2 - Input'!$E$12:$E$61="Failed to Complete/Terminated")*('M2 - Input'!$O$12:$O$61="see note"))+SUM(('M2 - Input'!$E$12:$E$61="Failed to Complete/Terminated")*('M2 - Input'!$O$12:$O$61=""))</f>
        <v>0</v>
      </c>
      <c r="N22" s="186"/>
      <c r="O22" s="51"/>
      <c r="P22" s="51"/>
      <c r="Q22" s="51"/>
      <c r="R22" s="25"/>
      <c r="S22" s="25"/>
      <c r="T22" s="25"/>
      <c r="U22" s="25"/>
      <c r="V22" s="25"/>
      <c r="W22" s="25"/>
      <c r="X22" s="25"/>
      <c r="Y22" s="25"/>
      <c r="Z22" s="25"/>
    </row>
    <row r="23" spans="1:26" s="28" customFormat="1" ht="15" customHeight="1" x14ac:dyDescent="0.2">
      <c r="A23" s="25"/>
      <c r="B23" s="25"/>
      <c r="C23" s="45"/>
      <c r="D23" s="46"/>
      <c r="E23" s="286">
        <f>((COUNTIF('M2 - Input'!$E$12:$E$61,"Withdrew While in Compliance")-M19))</f>
        <v>0</v>
      </c>
      <c r="F23" s="26"/>
      <c r="G23" s="104"/>
      <c r="H23" s="186"/>
      <c r="I23" s="186"/>
      <c r="J23" s="186"/>
      <c r="K23" s="375"/>
      <c r="L23" s="224"/>
      <c r="M23" s="186"/>
      <c r="N23" s="186"/>
      <c r="O23" s="51"/>
      <c r="P23" s="51"/>
      <c r="Q23" s="51"/>
      <c r="R23" s="25"/>
      <c r="S23" s="25"/>
      <c r="T23" s="25"/>
      <c r="U23" s="25"/>
      <c r="V23" s="25"/>
      <c r="W23" s="25"/>
      <c r="X23" s="25"/>
      <c r="Y23" s="25"/>
      <c r="Z23" s="25"/>
    </row>
    <row r="24" spans="1:26" s="28" customFormat="1" ht="15" customHeight="1" x14ac:dyDescent="0.2">
      <c r="A24" s="25"/>
      <c r="B24" s="25"/>
      <c r="C24" s="45"/>
      <c r="D24" s="46"/>
      <c r="E24" s="41"/>
      <c r="F24" s="26"/>
      <c r="G24" s="104"/>
      <c r="H24" s="382"/>
      <c r="I24" s="383"/>
      <c r="J24" s="224"/>
      <c r="K24" s="224"/>
      <c r="L24" s="224"/>
      <c r="M24" s="186"/>
      <c r="N24" s="186"/>
      <c r="O24" s="51"/>
      <c r="P24" s="51"/>
      <c r="Q24" s="51"/>
      <c r="R24" s="25"/>
      <c r="S24" s="25"/>
      <c r="T24" s="25"/>
      <c r="U24" s="25"/>
      <c r="V24" s="25"/>
      <c r="W24" s="25"/>
      <c r="X24" s="25"/>
      <c r="Y24" s="25"/>
      <c r="Z24" s="25"/>
    </row>
    <row r="25" spans="1:26" s="28" customFormat="1" ht="15" customHeight="1" x14ac:dyDescent="0.2">
      <c r="A25" s="25"/>
      <c r="B25" s="25"/>
      <c r="C25" s="45"/>
      <c r="D25" s="46"/>
      <c r="E25" s="286">
        <f>((COUNTIF('M2 - Input'!$E$12:$E$61,"Discharged")-M20))</f>
        <v>0</v>
      </c>
      <c r="F25" s="26"/>
      <c r="G25" s="104"/>
      <c r="H25" s="226"/>
      <c r="I25" s="381"/>
      <c r="J25" s="224"/>
      <c r="K25" s="224"/>
      <c r="L25" s="224"/>
      <c r="M25" s="186"/>
      <c r="N25" s="186"/>
      <c r="O25" s="51"/>
      <c r="P25" s="51"/>
      <c r="Q25" s="51"/>
      <c r="R25" s="25"/>
      <c r="S25" s="25"/>
      <c r="T25" s="25"/>
      <c r="U25" s="25"/>
      <c r="V25" s="25"/>
      <c r="W25" s="25"/>
      <c r="X25" s="25"/>
      <c r="Y25" s="25"/>
      <c r="Z25" s="25"/>
    </row>
    <row r="26" spans="1:26" s="28" customFormat="1" ht="15" customHeight="1" x14ac:dyDescent="0.2">
      <c r="A26" s="25"/>
      <c r="B26" s="25"/>
      <c r="C26" s="45"/>
      <c r="D26" s="46"/>
      <c r="E26" s="41"/>
      <c r="F26" s="26"/>
      <c r="G26" s="104"/>
      <c r="H26" s="382"/>
      <c r="I26" s="384"/>
      <c r="J26" s="224"/>
      <c r="K26" s="224"/>
      <c r="L26" s="224"/>
      <c r="M26" s="186"/>
      <c r="N26" s="186"/>
      <c r="O26" s="51"/>
      <c r="P26" s="51"/>
      <c r="Q26" s="51"/>
      <c r="R26" s="25"/>
      <c r="S26" s="25"/>
      <c r="T26" s="25"/>
      <c r="U26" s="25"/>
      <c r="V26" s="25"/>
      <c r="W26" s="25"/>
      <c r="X26" s="25"/>
      <c r="Y26" s="25"/>
      <c r="Z26" s="25"/>
    </row>
    <row r="27" spans="1:26" s="28" customFormat="1" ht="15" customHeight="1" x14ac:dyDescent="0.2">
      <c r="A27" s="25"/>
      <c r="B27" s="25"/>
      <c r="C27" s="45"/>
      <c r="D27" s="46"/>
      <c r="E27" s="286">
        <f>((COUNTIF('M2 - Input'!$E$12:$E$61,"Transferred to Another Treatment")-M21))</f>
        <v>0</v>
      </c>
      <c r="F27" s="26"/>
      <c r="G27" s="104"/>
      <c r="H27" s="382"/>
      <c r="I27" s="384"/>
      <c r="J27" s="224"/>
      <c r="K27" s="224"/>
      <c r="L27" s="224"/>
      <c r="M27" s="186"/>
      <c r="N27" s="186"/>
      <c r="O27" s="51"/>
      <c r="P27" s="51"/>
      <c r="Q27" s="51"/>
      <c r="R27" s="25"/>
      <c r="S27" s="25"/>
      <c r="T27" s="25"/>
      <c r="U27" s="25"/>
      <c r="V27" s="25"/>
      <c r="W27" s="25"/>
      <c r="X27" s="25"/>
      <c r="Y27" s="25"/>
      <c r="Z27" s="25"/>
    </row>
    <row r="28" spans="1:26" s="28" customFormat="1" ht="15" customHeight="1" x14ac:dyDescent="0.2">
      <c r="A28" s="25"/>
      <c r="B28" s="25"/>
      <c r="C28" s="45"/>
      <c r="D28" s="46"/>
      <c r="E28" s="41"/>
      <c r="F28" s="26"/>
      <c r="G28" s="104"/>
      <c r="H28" s="382"/>
      <c r="I28" s="393"/>
      <c r="J28" s="186"/>
      <c r="K28" s="224"/>
      <c r="L28" s="224"/>
      <c r="M28" s="186"/>
      <c r="N28" s="186"/>
      <c r="O28" s="51"/>
      <c r="P28" s="51"/>
      <c r="Q28" s="51"/>
      <c r="R28" s="25"/>
      <c r="S28" s="25"/>
      <c r="T28" s="25"/>
      <c r="U28" s="25"/>
      <c r="V28" s="25"/>
      <c r="W28" s="25"/>
      <c r="X28" s="25"/>
      <c r="Y28" s="25"/>
      <c r="Z28" s="25"/>
    </row>
    <row r="29" spans="1:26" s="28" customFormat="1" ht="15" customHeight="1" x14ac:dyDescent="0.2">
      <c r="A29" s="25"/>
      <c r="B29" s="25"/>
      <c r="C29" s="45"/>
      <c r="D29" s="46"/>
      <c r="E29" s="286">
        <f>((COUNTIF('M2 - Input'!$E$12:$E$61,"Failed to Complete/Terminated")-M22))</f>
        <v>0</v>
      </c>
      <c r="F29" s="26"/>
      <c r="G29" s="104"/>
      <c r="H29" s="382"/>
      <c r="I29" s="393"/>
      <c r="J29" s="186"/>
      <c r="K29" s="224"/>
      <c r="L29" s="224"/>
      <c r="M29" s="186"/>
      <c r="N29" s="186"/>
      <c r="O29" s="51"/>
      <c r="P29" s="51"/>
      <c r="Q29" s="51"/>
      <c r="R29" s="25"/>
      <c r="S29" s="25"/>
      <c r="T29" s="25"/>
      <c r="U29" s="25"/>
      <c r="V29" s="25"/>
      <c r="W29" s="25"/>
      <c r="X29" s="25"/>
      <c r="Y29" s="25"/>
      <c r="Z29" s="25"/>
    </row>
    <row r="30" spans="1:26" s="28" customFormat="1" ht="15" customHeight="1" x14ac:dyDescent="0.2">
      <c r="A30" s="25"/>
      <c r="B30" s="25"/>
      <c r="C30" s="45"/>
      <c r="D30" s="46"/>
      <c r="E30" s="41"/>
      <c r="F30" s="26"/>
      <c r="G30" s="104"/>
      <c r="H30" s="186"/>
      <c r="I30" s="186"/>
      <c r="J30" s="186"/>
      <c r="K30" s="186"/>
      <c r="L30" s="186"/>
      <c r="M30" s="186"/>
      <c r="N30" s="186"/>
      <c r="O30" s="51"/>
      <c r="P30" s="51"/>
      <c r="Q30" s="51"/>
      <c r="R30" s="25"/>
      <c r="S30" s="25"/>
      <c r="T30" s="25"/>
      <c r="U30" s="25"/>
      <c r="V30" s="25"/>
      <c r="W30" s="25"/>
      <c r="X30" s="25"/>
      <c r="Y30" s="25"/>
      <c r="Z30" s="25"/>
    </row>
    <row r="31" spans="1:26" s="28" customFormat="1" ht="15" customHeight="1" x14ac:dyDescent="0.2">
      <c r="A31" s="25"/>
      <c r="B31" s="25"/>
      <c r="C31" s="45"/>
      <c r="D31" s="46"/>
      <c r="E31" s="41"/>
      <c r="F31" s="26"/>
      <c r="G31" s="104"/>
      <c r="H31" s="186"/>
      <c r="I31" s="186"/>
      <c r="J31" s="186"/>
      <c r="K31" s="186"/>
      <c r="L31" s="186"/>
      <c r="M31" s="186"/>
      <c r="N31" s="186"/>
      <c r="O31" s="51"/>
      <c r="P31" s="51"/>
      <c r="Q31" s="51"/>
      <c r="R31" s="25"/>
      <c r="S31" s="25"/>
      <c r="T31" s="25"/>
      <c r="U31" s="25"/>
      <c r="V31" s="25"/>
      <c r="W31" s="25"/>
      <c r="X31" s="25"/>
      <c r="Y31" s="25"/>
      <c r="Z31" s="25"/>
    </row>
    <row r="32" spans="1:26" s="28" customFormat="1" ht="15" customHeight="1" thickBot="1" x14ac:dyDescent="0.25">
      <c r="A32" s="25"/>
      <c r="B32" s="25"/>
      <c r="C32" s="109"/>
      <c r="D32" s="89"/>
      <c r="E32" s="91"/>
      <c r="F32" s="26"/>
      <c r="G32" s="104"/>
      <c r="H32" s="186"/>
      <c r="I32" s="186"/>
      <c r="J32" s="186"/>
      <c r="K32" s="186"/>
      <c r="L32" s="186"/>
      <c r="M32" s="186"/>
      <c r="N32" s="186"/>
      <c r="O32" s="25"/>
      <c r="P32" s="25"/>
      <c r="Q32" s="25"/>
      <c r="R32" s="25"/>
      <c r="S32" s="25"/>
      <c r="T32" s="25"/>
      <c r="U32" s="25"/>
      <c r="V32" s="25"/>
      <c r="W32" s="25"/>
      <c r="X32" s="25"/>
      <c r="Y32" s="25"/>
      <c r="Z32" s="25"/>
    </row>
    <row r="33" spans="1:26" s="28" customFormat="1" ht="15" customHeight="1" x14ac:dyDescent="0.2">
      <c r="A33" s="25"/>
      <c r="B33" s="25"/>
      <c r="C33" s="51"/>
      <c r="D33" s="51"/>
      <c r="E33" s="51"/>
      <c r="F33" s="26"/>
      <c r="G33" s="104"/>
      <c r="H33" s="186"/>
      <c r="I33" s="186"/>
      <c r="J33" s="186"/>
      <c r="K33" s="186"/>
      <c r="L33" s="186"/>
      <c r="M33" s="186"/>
      <c r="N33" s="186"/>
      <c r="O33" s="25"/>
      <c r="P33" s="25"/>
      <c r="Q33" s="25"/>
      <c r="R33" s="25"/>
      <c r="S33" s="25"/>
      <c r="T33" s="25"/>
      <c r="U33" s="25"/>
      <c r="V33" s="25"/>
      <c r="W33" s="25"/>
      <c r="X33" s="25"/>
      <c r="Y33" s="25"/>
      <c r="Z33" s="25"/>
    </row>
    <row r="34" spans="1:26" x14ac:dyDescent="0.2">
      <c r="B34" s="50"/>
    </row>
    <row r="35" spans="1:26" ht="18" customHeight="1" x14ac:dyDescent="0.2">
      <c r="B35" s="50"/>
    </row>
    <row r="36" spans="1:26" ht="12.75" customHeight="1" x14ac:dyDescent="0.2">
      <c r="B36" s="50"/>
      <c r="F36" s="52"/>
    </row>
  </sheetData>
  <sheetProtection password="CAB7" sheet="1" objects="1" scenarios="1" selectLockedCells="1"/>
  <mergeCells count="4">
    <mergeCell ref="C12:E12"/>
    <mergeCell ref="D2:E2"/>
    <mergeCell ref="D4:E4"/>
    <mergeCell ref="D7:E7"/>
  </mergeCells>
  <pageMargins left="0.25" right="0.25" top="0.25" bottom="0.5" header="0.25" footer="0.25"/>
  <pageSetup scale="98"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55"/>
  <sheetViews>
    <sheetView showGridLines="0" zoomScale="90" zoomScaleNormal="90" workbookViewId="0">
      <selection activeCell="M12" sqref="M12:M16"/>
    </sheetView>
  </sheetViews>
  <sheetFormatPr defaultRowHeight="11.25" x14ac:dyDescent="0.2"/>
  <cols>
    <col min="1" max="1" width="1.33203125" style="51" customWidth="1"/>
    <col min="2" max="2" width="1.5" style="51" customWidth="1"/>
    <col min="3" max="3" width="23" style="51" customWidth="1"/>
    <col min="4" max="4" width="1.1640625" style="51" customWidth="1"/>
    <col min="5" max="5" width="35.83203125" style="51" customWidth="1"/>
    <col min="6" max="6" width="1.1640625" style="51" customWidth="1"/>
    <col min="7" max="7" width="12.33203125" style="51" customWidth="1"/>
    <col min="8" max="8" width="1.33203125" style="51" customWidth="1"/>
    <col min="9" max="9" width="13.33203125" style="51" customWidth="1"/>
    <col min="10" max="10" width="1.33203125" style="51" customWidth="1"/>
    <col min="11" max="11" width="12" style="51" customWidth="1"/>
    <col min="12" max="12" width="0.83203125" style="51" customWidth="1"/>
    <col min="13" max="13" width="14" style="51" customWidth="1"/>
    <col min="14" max="14" width="0.83203125" style="51" customWidth="1"/>
    <col min="15" max="15" width="11" style="51" customWidth="1"/>
    <col min="16" max="16" width="1.1640625" style="51" customWidth="1"/>
    <col min="17" max="17" width="0.6640625" style="51" customWidth="1"/>
    <col min="18" max="34" width="9.33203125" style="186"/>
    <col min="35" max="35" width="9.33203125" style="51"/>
    <col min="36" max="16384" width="9.33203125" style="24"/>
  </cols>
  <sheetData>
    <row r="1" spans="2:48" s="51" customFormat="1" ht="8.25" customHeight="1" x14ac:dyDescent="0.2">
      <c r="R1" s="186"/>
      <c r="S1" s="186"/>
      <c r="T1" s="186"/>
      <c r="U1" s="186"/>
      <c r="V1" s="186"/>
      <c r="W1" s="186"/>
      <c r="X1" s="186"/>
      <c r="Y1" s="186"/>
      <c r="Z1" s="186"/>
      <c r="AA1" s="186"/>
      <c r="AB1" s="186"/>
      <c r="AC1" s="186"/>
      <c r="AD1" s="186"/>
      <c r="AE1" s="186"/>
      <c r="AF1" s="186"/>
      <c r="AG1" s="186"/>
      <c r="AH1" s="186"/>
    </row>
    <row r="2" spans="2:48" s="51" customFormat="1" ht="41.25" customHeight="1" x14ac:dyDescent="0.2">
      <c r="B2" s="339" t="s">
        <v>16</v>
      </c>
      <c r="C2" s="339"/>
      <c r="D2" s="442" t="s">
        <v>214</v>
      </c>
      <c r="E2" s="443"/>
      <c r="F2" s="443"/>
      <c r="G2" s="443"/>
      <c r="H2" s="443"/>
      <c r="I2" s="443"/>
      <c r="J2" s="443"/>
      <c r="K2" s="443"/>
      <c r="L2" s="444"/>
      <c r="M2" s="444"/>
      <c r="N2" s="444"/>
      <c r="O2" s="444"/>
      <c r="P2" s="444"/>
      <c r="R2" s="186"/>
      <c r="S2" s="186"/>
      <c r="T2" s="186"/>
      <c r="U2" s="186"/>
      <c r="V2" s="186"/>
      <c r="W2" s="186"/>
      <c r="X2" s="186"/>
      <c r="Y2" s="186"/>
      <c r="Z2" s="186"/>
      <c r="AA2" s="186"/>
      <c r="AB2" s="186"/>
      <c r="AC2" s="186"/>
      <c r="AD2" s="186"/>
      <c r="AE2" s="186"/>
      <c r="AF2" s="186"/>
      <c r="AG2" s="186"/>
      <c r="AH2" s="186"/>
    </row>
    <row r="3" spans="2:48" s="25" customFormat="1" ht="8.25" customHeight="1" thickBot="1" x14ac:dyDescent="0.25">
      <c r="E3" s="26"/>
      <c r="F3" s="26"/>
      <c r="G3" s="26"/>
      <c r="H3" s="26"/>
      <c r="I3" s="26"/>
      <c r="J3" s="26"/>
      <c r="K3" s="26"/>
      <c r="Q3" s="26"/>
      <c r="R3" s="227"/>
      <c r="S3" s="227"/>
      <c r="T3" s="227"/>
      <c r="U3" s="227"/>
      <c r="V3" s="227"/>
      <c r="W3" s="227"/>
      <c r="X3" s="227"/>
      <c r="Y3" s="227"/>
      <c r="Z3" s="227"/>
      <c r="AA3" s="227"/>
      <c r="AB3" s="227"/>
      <c r="AC3" s="227"/>
      <c r="AD3" s="227"/>
      <c r="AE3" s="227"/>
      <c r="AF3" s="227"/>
      <c r="AG3" s="227"/>
      <c r="AH3" s="227"/>
      <c r="AI3" s="26"/>
      <c r="AJ3" s="26"/>
      <c r="AK3" s="26"/>
      <c r="AL3" s="26"/>
      <c r="AM3" s="26"/>
      <c r="AN3" s="26"/>
      <c r="AO3" s="26"/>
      <c r="AP3" s="26"/>
      <c r="AQ3" s="26"/>
      <c r="AR3" s="26"/>
      <c r="AS3" s="26"/>
      <c r="AT3" s="26"/>
      <c r="AU3" s="26"/>
      <c r="AV3" s="26"/>
    </row>
    <row r="4" spans="2:48" s="25" customFormat="1" ht="95.25" customHeight="1" x14ac:dyDescent="0.2">
      <c r="D4" s="56"/>
      <c r="E4" s="435" t="s">
        <v>140</v>
      </c>
      <c r="F4" s="437"/>
      <c r="G4" s="437"/>
      <c r="H4" s="437"/>
      <c r="I4" s="437"/>
      <c r="J4" s="437"/>
      <c r="K4" s="437"/>
      <c r="L4" s="437"/>
      <c r="M4" s="437"/>
      <c r="N4" s="437"/>
      <c r="O4" s="437"/>
      <c r="P4" s="58"/>
      <c r="R4" s="186"/>
      <c r="S4" s="186"/>
      <c r="T4" s="186"/>
      <c r="U4" s="186"/>
      <c r="V4" s="186"/>
      <c r="W4" s="186"/>
      <c r="X4" s="186"/>
      <c r="Y4" s="186"/>
      <c r="Z4" s="186"/>
      <c r="AA4" s="186"/>
      <c r="AB4" s="186"/>
      <c r="AC4" s="186"/>
      <c r="AD4" s="186"/>
      <c r="AE4" s="186"/>
      <c r="AF4" s="186"/>
      <c r="AG4" s="186"/>
      <c r="AH4" s="186"/>
    </row>
    <row r="5" spans="2:48" s="25" customFormat="1" ht="15" customHeight="1" thickBot="1" x14ac:dyDescent="0.25">
      <c r="D5" s="62"/>
      <c r="E5" s="140"/>
      <c r="F5" s="140"/>
      <c r="G5" s="140"/>
      <c r="H5" s="140"/>
      <c r="I5" s="140"/>
      <c r="J5" s="133"/>
      <c r="K5" s="133"/>
      <c r="L5" s="133"/>
      <c r="M5" s="133"/>
      <c r="N5" s="133"/>
      <c r="O5" s="133"/>
      <c r="P5" s="151"/>
      <c r="R5" s="186"/>
      <c r="S5" s="186"/>
      <c r="T5" s="186"/>
      <c r="U5" s="186"/>
      <c r="V5" s="186"/>
      <c r="W5" s="186"/>
      <c r="X5" s="186"/>
      <c r="Y5" s="186"/>
      <c r="Z5" s="186"/>
      <c r="AA5" s="186"/>
      <c r="AB5" s="186"/>
      <c r="AC5" s="186"/>
      <c r="AD5" s="186"/>
      <c r="AE5" s="186"/>
      <c r="AF5" s="186"/>
      <c r="AG5" s="186"/>
      <c r="AH5" s="186"/>
    </row>
    <row r="6" spans="2:48" s="25" customFormat="1" ht="8.25" customHeight="1" thickBot="1" x14ac:dyDescent="0.25">
      <c r="E6" s="71"/>
      <c r="F6" s="71"/>
      <c r="G6" s="71"/>
      <c r="H6" s="71"/>
      <c r="I6" s="71"/>
      <c r="J6" s="26"/>
      <c r="K6" s="26"/>
      <c r="R6" s="186"/>
      <c r="S6" s="186"/>
      <c r="T6" s="186"/>
      <c r="U6" s="186"/>
      <c r="V6" s="186"/>
      <c r="W6" s="186"/>
      <c r="X6" s="186"/>
      <c r="Y6" s="186"/>
      <c r="Z6" s="186"/>
      <c r="AA6" s="186"/>
      <c r="AB6" s="186"/>
      <c r="AC6" s="186"/>
      <c r="AD6" s="186"/>
      <c r="AE6" s="186"/>
      <c r="AF6" s="186"/>
      <c r="AG6" s="186"/>
      <c r="AH6" s="186"/>
    </row>
    <row r="7" spans="2:48" s="51" customFormat="1" ht="18" customHeight="1" x14ac:dyDescent="0.2">
      <c r="B7" s="252"/>
      <c r="C7" s="336" t="s">
        <v>11</v>
      </c>
      <c r="D7" s="336"/>
      <c r="E7" s="336"/>
      <c r="F7" s="336"/>
      <c r="G7" s="336"/>
      <c r="H7" s="336"/>
      <c r="I7" s="336"/>
      <c r="J7" s="336"/>
      <c r="K7" s="336"/>
      <c r="L7" s="336"/>
      <c r="M7" s="336"/>
      <c r="N7" s="260"/>
      <c r="O7" s="260"/>
      <c r="P7" s="92"/>
      <c r="R7" s="186"/>
      <c r="S7" s="186"/>
      <c r="T7" s="186"/>
      <c r="U7" s="186"/>
      <c r="V7" s="186"/>
      <c r="W7" s="186"/>
      <c r="X7" s="186"/>
      <c r="Y7" s="186"/>
      <c r="Z7" s="186"/>
      <c r="AA7" s="186"/>
      <c r="AB7" s="186"/>
      <c r="AC7" s="186"/>
      <c r="AD7" s="186"/>
      <c r="AE7" s="186"/>
      <c r="AF7" s="186"/>
      <c r="AG7" s="186"/>
      <c r="AH7" s="186"/>
    </row>
    <row r="8" spans="2:48" s="51" customFormat="1" ht="15" customHeight="1" x14ac:dyDescent="0.2">
      <c r="B8" s="47"/>
      <c r="C8" s="337"/>
      <c r="D8" s="337"/>
      <c r="E8" s="337"/>
      <c r="F8" s="337"/>
      <c r="G8" s="337"/>
      <c r="H8" s="337"/>
      <c r="I8" s="337"/>
      <c r="J8" s="337"/>
      <c r="K8" s="337"/>
      <c r="L8" s="337"/>
      <c r="M8" s="337"/>
      <c r="N8" s="337"/>
      <c r="O8" s="337"/>
      <c r="P8" s="93"/>
      <c r="R8" s="186"/>
      <c r="S8" s="186"/>
      <c r="T8" s="186"/>
      <c r="U8" s="186"/>
      <c r="V8" s="186"/>
      <c r="W8" s="186"/>
      <c r="X8" s="186"/>
      <c r="Y8" s="186"/>
      <c r="Z8" s="186"/>
      <c r="AA8" s="186"/>
      <c r="AB8" s="186"/>
      <c r="AC8" s="186"/>
      <c r="AD8" s="186"/>
      <c r="AE8" s="186"/>
      <c r="AF8" s="186"/>
      <c r="AG8" s="186"/>
      <c r="AH8" s="186"/>
    </row>
    <row r="9" spans="2:48" s="51" customFormat="1" ht="19.5" customHeight="1" thickBot="1" x14ac:dyDescent="0.25">
      <c r="B9" s="47"/>
      <c r="C9" s="94" t="s">
        <v>172</v>
      </c>
      <c r="D9" s="80"/>
      <c r="E9" s="80"/>
      <c r="F9" s="80"/>
      <c r="G9" s="445" t="s">
        <v>174</v>
      </c>
      <c r="H9" s="446"/>
      <c r="I9" s="446"/>
      <c r="J9" s="446"/>
      <c r="K9" s="446"/>
      <c r="L9" s="446"/>
      <c r="M9" s="446"/>
      <c r="N9" s="78"/>
      <c r="O9" s="78"/>
      <c r="P9" s="93"/>
      <c r="R9" s="186"/>
      <c r="S9" s="186"/>
      <c r="T9" s="186"/>
      <c r="U9" s="186"/>
      <c r="V9" s="186"/>
      <c r="W9" s="186"/>
      <c r="X9" s="186"/>
      <c r="Y9" s="186"/>
      <c r="Z9" s="186"/>
      <c r="AA9" s="186"/>
      <c r="AB9" s="186"/>
      <c r="AC9" s="186"/>
      <c r="AD9" s="186"/>
      <c r="AE9" s="186"/>
      <c r="AF9" s="186"/>
      <c r="AG9" s="186"/>
      <c r="AH9" s="186"/>
    </row>
    <row r="10" spans="2:48" s="52" customFormat="1" ht="42.75" customHeight="1" thickBot="1" x14ac:dyDescent="0.25">
      <c r="B10" s="167"/>
      <c r="C10" s="79" t="s">
        <v>2</v>
      </c>
      <c r="D10" s="80"/>
      <c r="E10" s="81" t="s">
        <v>12</v>
      </c>
      <c r="F10" s="84"/>
      <c r="G10" s="82" t="s">
        <v>120</v>
      </c>
      <c r="H10" s="84"/>
      <c r="I10" s="82" t="s">
        <v>121</v>
      </c>
      <c r="J10" s="80"/>
      <c r="K10" s="82" t="s">
        <v>122</v>
      </c>
      <c r="L10" s="86"/>
      <c r="M10" s="82" t="s">
        <v>170</v>
      </c>
      <c r="N10" s="84"/>
      <c r="O10" s="82" t="s">
        <v>14</v>
      </c>
      <c r="P10" s="93"/>
      <c r="R10" s="233"/>
      <c r="S10" s="233"/>
      <c r="T10" s="233"/>
      <c r="U10" s="233"/>
      <c r="V10" s="233"/>
      <c r="W10" s="233"/>
      <c r="X10" s="233"/>
      <c r="Y10" s="233"/>
      <c r="Z10" s="233"/>
      <c r="AA10" s="233"/>
      <c r="AB10" s="233"/>
      <c r="AC10" s="233"/>
      <c r="AD10" s="233"/>
      <c r="AE10" s="233"/>
      <c r="AF10" s="233"/>
      <c r="AG10" s="233"/>
      <c r="AH10" s="233"/>
    </row>
    <row r="11" spans="2:48" s="52" customFormat="1" ht="8.25" customHeight="1" thickBot="1" x14ac:dyDescent="0.25">
      <c r="B11" s="167"/>
      <c r="C11" s="86"/>
      <c r="D11" s="86"/>
      <c r="E11" s="86"/>
      <c r="F11" s="86"/>
      <c r="G11" s="86"/>
      <c r="H11" s="86"/>
      <c r="I11" s="86"/>
      <c r="J11" s="68"/>
      <c r="K11" s="86"/>
      <c r="L11" s="86"/>
      <c r="M11" s="86"/>
      <c r="N11" s="86"/>
      <c r="O11" s="86"/>
      <c r="P11" s="93"/>
      <c r="R11" s="233"/>
      <c r="S11" s="233"/>
      <c r="T11" s="233"/>
      <c r="U11" s="233"/>
      <c r="V11" s="233"/>
      <c r="W11" s="233"/>
      <c r="X11" s="233"/>
      <c r="Y11" s="233"/>
      <c r="Z11" s="233"/>
      <c r="AA11" s="233"/>
      <c r="AB11" s="233"/>
      <c r="AC11" s="233"/>
      <c r="AD11" s="233"/>
      <c r="AE11" s="233"/>
      <c r="AF11" s="233"/>
      <c r="AG11" s="233"/>
      <c r="AH11" s="233"/>
    </row>
    <row r="12" spans="2:48" ht="18" customHeight="1" thickBot="1" x14ac:dyDescent="0.25">
      <c r="B12" s="47"/>
      <c r="C12" s="126" t="str">
        <f>IF('Start Here-Common Inputs'!D24="","",'Start Here-Common Inputs'!D24)</f>
        <v/>
      </c>
      <c r="D12" s="150"/>
      <c r="E12" s="263" t="str">
        <f>IF('Start Here-Common Inputs'!F24="","",'Start Here-Common Inputs'!F24)</f>
        <v/>
      </c>
      <c r="F12" s="262"/>
      <c r="G12" s="88"/>
      <c r="H12" s="262"/>
      <c r="I12" s="88"/>
      <c r="J12" s="68"/>
      <c r="K12" s="255" t="str">
        <f>IF(G12="","",G12-I12)</f>
        <v/>
      </c>
      <c r="L12" s="68"/>
      <c r="M12" s="88"/>
      <c r="N12" s="256"/>
      <c r="O12" s="148" t="str">
        <f>IF(M12&gt;K12,"see note",IF(K12=0,"",IF(K12="","",M12/K12)))</f>
        <v/>
      </c>
      <c r="P12" s="93"/>
    </row>
    <row r="13" spans="2:48" ht="18" customHeight="1" thickBot="1" x14ac:dyDescent="0.25">
      <c r="B13" s="47"/>
      <c r="C13" s="126" t="str">
        <f>IF('Start Here-Common Inputs'!D25="","",'Start Here-Common Inputs'!D25)</f>
        <v/>
      </c>
      <c r="D13" s="150"/>
      <c r="E13" s="263" t="str">
        <f>IF('Start Here-Common Inputs'!F25="","",'Start Here-Common Inputs'!F25)</f>
        <v/>
      </c>
      <c r="F13" s="262"/>
      <c r="G13" s="88"/>
      <c r="H13" s="262"/>
      <c r="I13" s="88"/>
      <c r="J13" s="68"/>
      <c r="K13" s="255" t="str">
        <f>IF(G13="","",G13-I13)</f>
        <v/>
      </c>
      <c r="L13" s="68"/>
      <c r="M13" s="88"/>
      <c r="N13" s="256"/>
      <c r="O13" s="148" t="str">
        <f t="shared" ref="O13:O61" si="0">IF(M13&gt;K13,"see note",IF(K13=0,"",IF(K13="","",M13/K13)))</f>
        <v/>
      </c>
      <c r="P13" s="93"/>
    </row>
    <row r="14" spans="2:48" ht="18" customHeight="1" thickBot="1" x14ac:dyDescent="0.25">
      <c r="B14" s="47"/>
      <c r="C14" s="126" t="str">
        <f>IF('Start Here-Common Inputs'!D26="","",'Start Here-Common Inputs'!D26)</f>
        <v/>
      </c>
      <c r="D14" s="150"/>
      <c r="E14" s="263" t="str">
        <f>IF('Start Here-Common Inputs'!F26="","",'Start Here-Common Inputs'!F26)</f>
        <v/>
      </c>
      <c r="F14" s="262"/>
      <c r="G14" s="88"/>
      <c r="H14" s="262"/>
      <c r="I14" s="88"/>
      <c r="J14" s="68"/>
      <c r="K14" s="255" t="str">
        <f t="shared" ref="K14:K61" si="1">IF(G14="","",G14-I14)</f>
        <v/>
      </c>
      <c r="L14" s="68"/>
      <c r="M14" s="88"/>
      <c r="N14" s="256"/>
      <c r="O14" s="148" t="str">
        <f t="shared" si="0"/>
        <v/>
      </c>
      <c r="P14" s="93"/>
    </row>
    <row r="15" spans="2:48" ht="18" customHeight="1" thickBot="1" x14ac:dyDescent="0.25">
      <c r="B15" s="47"/>
      <c r="C15" s="126" t="str">
        <f>IF('Start Here-Common Inputs'!D27="","",'Start Here-Common Inputs'!D27)</f>
        <v/>
      </c>
      <c r="D15" s="150"/>
      <c r="E15" s="263" t="str">
        <f>IF('Start Here-Common Inputs'!F27="","",'Start Here-Common Inputs'!F27)</f>
        <v/>
      </c>
      <c r="F15" s="262"/>
      <c r="G15" s="88"/>
      <c r="H15" s="262"/>
      <c r="I15" s="88"/>
      <c r="J15" s="68"/>
      <c r="K15" s="255" t="str">
        <f t="shared" si="1"/>
        <v/>
      </c>
      <c r="L15" s="68"/>
      <c r="M15" s="88"/>
      <c r="N15" s="256"/>
      <c r="O15" s="148" t="str">
        <f t="shared" si="0"/>
        <v/>
      </c>
      <c r="P15" s="93"/>
    </row>
    <row r="16" spans="2:48" ht="18" customHeight="1" thickBot="1" x14ac:dyDescent="0.25">
      <c r="B16" s="47"/>
      <c r="C16" s="126" t="str">
        <f>IF('Start Here-Common Inputs'!D28="","",'Start Here-Common Inputs'!D28)</f>
        <v/>
      </c>
      <c r="D16" s="150"/>
      <c r="E16" s="263" t="str">
        <f>IF('Start Here-Common Inputs'!F28="","",'Start Here-Common Inputs'!F28)</f>
        <v/>
      </c>
      <c r="F16" s="262"/>
      <c r="G16" s="88"/>
      <c r="H16" s="262"/>
      <c r="I16" s="88"/>
      <c r="J16" s="68"/>
      <c r="K16" s="255" t="str">
        <f t="shared" si="1"/>
        <v/>
      </c>
      <c r="L16" s="68"/>
      <c r="M16" s="88"/>
      <c r="N16" s="256"/>
      <c r="O16" s="148" t="str">
        <f t="shared" si="0"/>
        <v/>
      </c>
      <c r="P16" s="93"/>
    </row>
    <row r="17" spans="2:16" ht="18" customHeight="1" thickBot="1" x14ac:dyDescent="0.25">
      <c r="B17" s="47"/>
      <c r="C17" s="126" t="str">
        <f>IF('Start Here-Common Inputs'!D29="","",'Start Here-Common Inputs'!D29)</f>
        <v/>
      </c>
      <c r="D17" s="150"/>
      <c r="E17" s="263" t="str">
        <f>IF('Start Here-Common Inputs'!F29="","",'Start Here-Common Inputs'!F29)</f>
        <v/>
      </c>
      <c r="F17" s="262"/>
      <c r="G17" s="88"/>
      <c r="H17" s="262"/>
      <c r="I17" s="88"/>
      <c r="J17" s="68"/>
      <c r="K17" s="255" t="str">
        <f t="shared" si="1"/>
        <v/>
      </c>
      <c r="L17" s="68"/>
      <c r="M17" s="88"/>
      <c r="N17" s="256"/>
      <c r="O17" s="148" t="str">
        <f t="shared" si="0"/>
        <v/>
      </c>
      <c r="P17" s="93"/>
    </row>
    <row r="18" spans="2:16" ht="18" customHeight="1" thickBot="1" x14ac:dyDescent="0.25">
      <c r="B18" s="47"/>
      <c r="C18" s="126" t="str">
        <f>IF('Start Here-Common Inputs'!D30="","",'Start Here-Common Inputs'!D30)</f>
        <v/>
      </c>
      <c r="D18" s="150"/>
      <c r="E18" s="263" t="str">
        <f>IF('Start Here-Common Inputs'!F30="","",'Start Here-Common Inputs'!F30)</f>
        <v/>
      </c>
      <c r="F18" s="262"/>
      <c r="G18" s="88"/>
      <c r="H18" s="262"/>
      <c r="I18" s="88"/>
      <c r="J18" s="68"/>
      <c r="K18" s="255" t="str">
        <f t="shared" si="1"/>
        <v/>
      </c>
      <c r="L18" s="68"/>
      <c r="M18" s="88"/>
      <c r="N18" s="256"/>
      <c r="O18" s="148" t="str">
        <f t="shared" si="0"/>
        <v/>
      </c>
      <c r="P18" s="93"/>
    </row>
    <row r="19" spans="2:16" ht="18" customHeight="1" thickBot="1" x14ac:dyDescent="0.25">
      <c r="B19" s="47"/>
      <c r="C19" s="126" t="str">
        <f>IF('Start Here-Common Inputs'!D31="","",'Start Here-Common Inputs'!D31)</f>
        <v/>
      </c>
      <c r="D19" s="150"/>
      <c r="E19" s="263" t="str">
        <f>IF('Start Here-Common Inputs'!F31="","",'Start Here-Common Inputs'!F31)</f>
        <v/>
      </c>
      <c r="F19" s="262"/>
      <c r="G19" s="88"/>
      <c r="H19" s="262"/>
      <c r="I19" s="88"/>
      <c r="J19" s="68"/>
      <c r="K19" s="255" t="str">
        <f t="shared" si="1"/>
        <v/>
      </c>
      <c r="L19" s="68"/>
      <c r="M19" s="88"/>
      <c r="N19" s="256"/>
      <c r="O19" s="148" t="str">
        <f t="shared" si="0"/>
        <v/>
      </c>
      <c r="P19" s="69"/>
    </row>
    <row r="20" spans="2:16" ht="18" customHeight="1" thickBot="1" x14ac:dyDescent="0.25">
      <c r="B20" s="47"/>
      <c r="C20" s="126" t="str">
        <f>IF('Start Here-Common Inputs'!D32="","",'Start Here-Common Inputs'!D32)</f>
        <v/>
      </c>
      <c r="D20" s="150"/>
      <c r="E20" s="263" t="str">
        <f>IF('Start Here-Common Inputs'!F32="","",'Start Here-Common Inputs'!F32)</f>
        <v/>
      </c>
      <c r="F20" s="262"/>
      <c r="G20" s="88"/>
      <c r="H20" s="262"/>
      <c r="I20" s="88"/>
      <c r="J20" s="68"/>
      <c r="K20" s="255" t="str">
        <f t="shared" si="1"/>
        <v/>
      </c>
      <c r="L20" s="68"/>
      <c r="M20" s="88"/>
      <c r="N20" s="256"/>
      <c r="O20" s="148" t="str">
        <f t="shared" si="0"/>
        <v/>
      </c>
      <c r="P20" s="69"/>
    </row>
    <row r="21" spans="2:16" ht="18" customHeight="1" thickBot="1" x14ac:dyDescent="0.25">
      <c r="B21" s="47"/>
      <c r="C21" s="126" t="str">
        <f>IF('Start Here-Common Inputs'!D33="","",'Start Here-Common Inputs'!D33)</f>
        <v/>
      </c>
      <c r="D21" s="150"/>
      <c r="E21" s="263" t="str">
        <f>IF('Start Here-Common Inputs'!F33="","",'Start Here-Common Inputs'!F33)</f>
        <v/>
      </c>
      <c r="F21" s="262"/>
      <c r="G21" s="88"/>
      <c r="H21" s="262"/>
      <c r="I21" s="88"/>
      <c r="J21" s="68"/>
      <c r="K21" s="255" t="str">
        <f t="shared" si="1"/>
        <v/>
      </c>
      <c r="L21" s="68"/>
      <c r="M21" s="88"/>
      <c r="N21" s="256"/>
      <c r="O21" s="148" t="str">
        <f t="shared" si="0"/>
        <v/>
      </c>
      <c r="P21" s="69"/>
    </row>
    <row r="22" spans="2:16" ht="18" customHeight="1" thickBot="1" x14ac:dyDescent="0.25">
      <c r="B22" s="47"/>
      <c r="C22" s="126" t="str">
        <f>IF('Start Here-Common Inputs'!D34="","",'Start Here-Common Inputs'!D34)</f>
        <v/>
      </c>
      <c r="D22" s="150"/>
      <c r="E22" s="263" t="str">
        <f>IF('Start Here-Common Inputs'!F34="","",'Start Here-Common Inputs'!F34)</f>
        <v/>
      </c>
      <c r="F22" s="262"/>
      <c r="G22" s="88"/>
      <c r="H22" s="262"/>
      <c r="I22" s="88"/>
      <c r="J22" s="68"/>
      <c r="K22" s="255" t="str">
        <f t="shared" si="1"/>
        <v/>
      </c>
      <c r="L22" s="68"/>
      <c r="M22" s="88"/>
      <c r="N22" s="256"/>
      <c r="O22" s="148" t="str">
        <f t="shared" si="0"/>
        <v/>
      </c>
      <c r="P22" s="69"/>
    </row>
    <row r="23" spans="2:16" ht="18" customHeight="1" thickBot="1" x14ac:dyDescent="0.25">
      <c r="B23" s="47"/>
      <c r="C23" s="126" t="str">
        <f>IF('Start Here-Common Inputs'!D35="","",'Start Here-Common Inputs'!D35)</f>
        <v/>
      </c>
      <c r="D23" s="150"/>
      <c r="E23" s="263" t="str">
        <f>IF('Start Here-Common Inputs'!F35="","",'Start Here-Common Inputs'!F35)</f>
        <v/>
      </c>
      <c r="F23" s="262"/>
      <c r="G23" s="88"/>
      <c r="H23" s="262"/>
      <c r="I23" s="88"/>
      <c r="J23" s="68"/>
      <c r="K23" s="255" t="str">
        <f t="shared" si="1"/>
        <v/>
      </c>
      <c r="L23" s="68"/>
      <c r="M23" s="88"/>
      <c r="N23" s="256"/>
      <c r="O23" s="148" t="str">
        <f t="shared" si="0"/>
        <v/>
      </c>
      <c r="P23" s="69"/>
    </row>
    <row r="24" spans="2:16" ht="18" customHeight="1" thickBot="1" x14ac:dyDescent="0.25">
      <c r="B24" s="47"/>
      <c r="C24" s="126" t="str">
        <f>IF('Start Here-Common Inputs'!D36="","",'Start Here-Common Inputs'!D36)</f>
        <v/>
      </c>
      <c r="D24" s="150"/>
      <c r="E24" s="263" t="str">
        <f>IF('Start Here-Common Inputs'!F36="","",'Start Here-Common Inputs'!F36)</f>
        <v/>
      </c>
      <c r="F24" s="262"/>
      <c r="G24" s="88"/>
      <c r="H24" s="262"/>
      <c r="I24" s="88"/>
      <c r="J24" s="68"/>
      <c r="K24" s="255" t="str">
        <f t="shared" si="1"/>
        <v/>
      </c>
      <c r="L24" s="68"/>
      <c r="M24" s="88"/>
      <c r="N24" s="256"/>
      <c r="O24" s="148" t="str">
        <f t="shared" si="0"/>
        <v/>
      </c>
      <c r="P24" s="69"/>
    </row>
    <row r="25" spans="2:16" ht="18" customHeight="1" thickBot="1" x14ac:dyDescent="0.25">
      <c r="B25" s="47"/>
      <c r="C25" s="126" t="str">
        <f>IF('Start Here-Common Inputs'!D37="","",'Start Here-Common Inputs'!D37)</f>
        <v/>
      </c>
      <c r="D25" s="150"/>
      <c r="E25" s="263" t="str">
        <f>IF('Start Here-Common Inputs'!F37="","",'Start Here-Common Inputs'!F37)</f>
        <v/>
      </c>
      <c r="F25" s="262"/>
      <c r="G25" s="88"/>
      <c r="H25" s="262"/>
      <c r="I25" s="88"/>
      <c r="J25" s="68"/>
      <c r="K25" s="255" t="str">
        <f t="shared" si="1"/>
        <v/>
      </c>
      <c r="L25" s="68"/>
      <c r="M25" s="88"/>
      <c r="N25" s="256"/>
      <c r="O25" s="148" t="str">
        <f t="shared" si="0"/>
        <v/>
      </c>
      <c r="P25" s="69"/>
    </row>
    <row r="26" spans="2:16" ht="18" customHeight="1" thickBot="1" x14ac:dyDescent="0.25">
      <c r="B26" s="47"/>
      <c r="C26" s="126" t="str">
        <f>IF('Start Here-Common Inputs'!D38="","",'Start Here-Common Inputs'!D38)</f>
        <v/>
      </c>
      <c r="D26" s="150"/>
      <c r="E26" s="263" t="str">
        <f>IF('Start Here-Common Inputs'!F38="","",'Start Here-Common Inputs'!F38)</f>
        <v/>
      </c>
      <c r="F26" s="262"/>
      <c r="G26" s="88"/>
      <c r="H26" s="262"/>
      <c r="I26" s="88"/>
      <c r="J26" s="68"/>
      <c r="K26" s="255" t="str">
        <f t="shared" si="1"/>
        <v/>
      </c>
      <c r="L26" s="68"/>
      <c r="M26" s="88"/>
      <c r="N26" s="256"/>
      <c r="O26" s="148" t="str">
        <f t="shared" si="0"/>
        <v/>
      </c>
      <c r="P26" s="69"/>
    </row>
    <row r="27" spans="2:16" ht="18" customHeight="1" thickBot="1" x14ac:dyDescent="0.25">
      <c r="B27" s="47"/>
      <c r="C27" s="126" t="str">
        <f>IF('Start Here-Common Inputs'!D39="","",'Start Here-Common Inputs'!D39)</f>
        <v/>
      </c>
      <c r="D27" s="150"/>
      <c r="E27" s="263" t="str">
        <f>IF('Start Here-Common Inputs'!F39="","",'Start Here-Common Inputs'!F39)</f>
        <v/>
      </c>
      <c r="F27" s="262"/>
      <c r="G27" s="88"/>
      <c r="H27" s="262"/>
      <c r="I27" s="88"/>
      <c r="J27" s="68"/>
      <c r="K27" s="255" t="str">
        <f t="shared" si="1"/>
        <v/>
      </c>
      <c r="L27" s="68"/>
      <c r="M27" s="88"/>
      <c r="N27" s="256"/>
      <c r="O27" s="148" t="str">
        <f t="shared" si="0"/>
        <v/>
      </c>
      <c r="P27" s="69"/>
    </row>
    <row r="28" spans="2:16" ht="18" customHeight="1" thickBot="1" x14ac:dyDescent="0.25">
      <c r="B28" s="47"/>
      <c r="C28" s="126" t="str">
        <f>IF('Start Here-Common Inputs'!D40="","",'Start Here-Common Inputs'!D40)</f>
        <v/>
      </c>
      <c r="D28" s="150"/>
      <c r="E28" s="263" t="str">
        <f>IF('Start Here-Common Inputs'!F40="","",'Start Here-Common Inputs'!F40)</f>
        <v/>
      </c>
      <c r="F28" s="262"/>
      <c r="G28" s="88"/>
      <c r="H28" s="262"/>
      <c r="I28" s="88"/>
      <c r="J28" s="68"/>
      <c r="K28" s="255" t="str">
        <f t="shared" si="1"/>
        <v/>
      </c>
      <c r="L28" s="68"/>
      <c r="M28" s="88"/>
      <c r="N28" s="256"/>
      <c r="O28" s="148" t="str">
        <f t="shared" si="0"/>
        <v/>
      </c>
      <c r="P28" s="69"/>
    </row>
    <row r="29" spans="2:16" ht="18" customHeight="1" thickBot="1" x14ac:dyDescent="0.25">
      <c r="B29" s="47"/>
      <c r="C29" s="126" t="str">
        <f>IF('Start Here-Common Inputs'!D41="","",'Start Here-Common Inputs'!D41)</f>
        <v/>
      </c>
      <c r="D29" s="150"/>
      <c r="E29" s="263" t="str">
        <f>IF('Start Here-Common Inputs'!F41="","",'Start Here-Common Inputs'!F41)</f>
        <v/>
      </c>
      <c r="F29" s="262"/>
      <c r="G29" s="88"/>
      <c r="H29" s="262"/>
      <c r="I29" s="88"/>
      <c r="J29" s="68"/>
      <c r="K29" s="255" t="str">
        <f t="shared" si="1"/>
        <v/>
      </c>
      <c r="L29" s="68"/>
      <c r="M29" s="88"/>
      <c r="N29" s="256"/>
      <c r="O29" s="148" t="str">
        <f t="shared" si="0"/>
        <v/>
      </c>
      <c r="P29" s="69"/>
    </row>
    <row r="30" spans="2:16" ht="18" customHeight="1" thickBot="1" x14ac:dyDescent="0.25">
      <c r="B30" s="47"/>
      <c r="C30" s="126" t="str">
        <f>IF('Start Here-Common Inputs'!D42="","",'Start Here-Common Inputs'!D42)</f>
        <v/>
      </c>
      <c r="D30" s="150"/>
      <c r="E30" s="263" t="str">
        <f>IF('Start Here-Common Inputs'!F42="","",'Start Here-Common Inputs'!F42)</f>
        <v/>
      </c>
      <c r="F30" s="262"/>
      <c r="G30" s="88"/>
      <c r="H30" s="262"/>
      <c r="I30" s="88"/>
      <c r="J30" s="68"/>
      <c r="K30" s="255" t="str">
        <f t="shared" si="1"/>
        <v/>
      </c>
      <c r="L30" s="68"/>
      <c r="M30" s="88"/>
      <c r="N30" s="256"/>
      <c r="O30" s="148" t="str">
        <f t="shared" si="0"/>
        <v/>
      </c>
      <c r="P30" s="69"/>
    </row>
    <row r="31" spans="2:16" ht="18" customHeight="1" thickBot="1" x14ac:dyDescent="0.25">
      <c r="B31" s="47"/>
      <c r="C31" s="126" t="str">
        <f>IF('Start Here-Common Inputs'!D43="","",'Start Here-Common Inputs'!D43)</f>
        <v/>
      </c>
      <c r="D31" s="150"/>
      <c r="E31" s="263" t="str">
        <f>IF('Start Here-Common Inputs'!F43="","",'Start Here-Common Inputs'!F43)</f>
        <v/>
      </c>
      <c r="F31" s="262"/>
      <c r="G31" s="88"/>
      <c r="H31" s="262"/>
      <c r="I31" s="88"/>
      <c r="J31" s="68"/>
      <c r="K31" s="255" t="str">
        <f t="shared" si="1"/>
        <v/>
      </c>
      <c r="L31" s="68"/>
      <c r="M31" s="88"/>
      <c r="N31" s="256"/>
      <c r="O31" s="148" t="str">
        <f t="shared" si="0"/>
        <v/>
      </c>
      <c r="P31" s="69"/>
    </row>
    <row r="32" spans="2:16" ht="18" customHeight="1" thickBot="1" x14ac:dyDescent="0.25">
      <c r="B32" s="47"/>
      <c r="C32" s="126" t="str">
        <f>IF('Start Here-Common Inputs'!D44="","",'Start Here-Common Inputs'!D44)</f>
        <v/>
      </c>
      <c r="D32" s="150"/>
      <c r="E32" s="263" t="str">
        <f>IF('Start Here-Common Inputs'!F44="","",'Start Here-Common Inputs'!F44)</f>
        <v/>
      </c>
      <c r="F32" s="262"/>
      <c r="G32" s="88"/>
      <c r="H32" s="262"/>
      <c r="I32" s="88"/>
      <c r="J32" s="68"/>
      <c r="K32" s="255" t="str">
        <f t="shared" si="1"/>
        <v/>
      </c>
      <c r="L32" s="68"/>
      <c r="M32" s="88"/>
      <c r="N32" s="256"/>
      <c r="O32" s="148" t="str">
        <f t="shared" si="0"/>
        <v/>
      </c>
      <c r="P32" s="69"/>
    </row>
    <row r="33" spans="2:16" ht="18" customHeight="1" thickBot="1" x14ac:dyDescent="0.25">
      <c r="B33" s="47"/>
      <c r="C33" s="126" t="str">
        <f>IF('Start Here-Common Inputs'!D45="","",'Start Here-Common Inputs'!D45)</f>
        <v/>
      </c>
      <c r="D33" s="150"/>
      <c r="E33" s="263" t="str">
        <f>IF('Start Here-Common Inputs'!F45="","",'Start Here-Common Inputs'!F45)</f>
        <v/>
      </c>
      <c r="F33" s="262"/>
      <c r="G33" s="88"/>
      <c r="H33" s="262"/>
      <c r="I33" s="88"/>
      <c r="J33" s="68"/>
      <c r="K33" s="255" t="str">
        <f t="shared" si="1"/>
        <v/>
      </c>
      <c r="L33" s="68"/>
      <c r="M33" s="88"/>
      <c r="N33" s="256"/>
      <c r="O33" s="148" t="str">
        <f t="shared" si="0"/>
        <v/>
      </c>
      <c r="P33" s="69"/>
    </row>
    <row r="34" spans="2:16" ht="18" customHeight="1" thickBot="1" x14ac:dyDescent="0.25">
      <c r="B34" s="47"/>
      <c r="C34" s="126" t="str">
        <f>IF('Start Here-Common Inputs'!D46="","",'Start Here-Common Inputs'!D46)</f>
        <v/>
      </c>
      <c r="D34" s="150"/>
      <c r="E34" s="263" t="str">
        <f>IF('Start Here-Common Inputs'!F46="","",'Start Here-Common Inputs'!F46)</f>
        <v/>
      </c>
      <c r="F34" s="262"/>
      <c r="G34" s="88"/>
      <c r="H34" s="262"/>
      <c r="I34" s="88"/>
      <c r="J34" s="68"/>
      <c r="K34" s="255" t="str">
        <f t="shared" si="1"/>
        <v/>
      </c>
      <c r="L34" s="68"/>
      <c r="M34" s="88"/>
      <c r="N34" s="256"/>
      <c r="O34" s="148" t="str">
        <f t="shared" si="0"/>
        <v/>
      </c>
      <c r="P34" s="69"/>
    </row>
    <row r="35" spans="2:16" ht="18" customHeight="1" thickBot="1" x14ac:dyDescent="0.25">
      <c r="B35" s="47"/>
      <c r="C35" s="126" t="str">
        <f>IF('Start Here-Common Inputs'!D47="","",'Start Here-Common Inputs'!D47)</f>
        <v/>
      </c>
      <c r="D35" s="150"/>
      <c r="E35" s="263" t="str">
        <f>IF('Start Here-Common Inputs'!F47="","",'Start Here-Common Inputs'!F47)</f>
        <v/>
      </c>
      <c r="F35" s="262"/>
      <c r="G35" s="88"/>
      <c r="H35" s="262">
        <v>0</v>
      </c>
      <c r="I35" s="88"/>
      <c r="J35" s="68"/>
      <c r="K35" s="255" t="str">
        <f t="shared" si="1"/>
        <v/>
      </c>
      <c r="L35" s="68"/>
      <c r="M35" s="88"/>
      <c r="N35" s="256"/>
      <c r="O35" s="148" t="str">
        <f t="shared" si="0"/>
        <v/>
      </c>
      <c r="P35" s="69"/>
    </row>
    <row r="36" spans="2:16" ht="18" customHeight="1" thickBot="1" x14ac:dyDescent="0.25">
      <c r="B36" s="47"/>
      <c r="C36" s="126" t="str">
        <f>IF('Start Here-Common Inputs'!D48="","",'Start Here-Common Inputs'!D48)</f>
        <v/>
      </c>
      <c r="D36" s="150"/>
      <c r="E36" s="263" t="str">
        <f>IF('Start Here-Common Inputs'!F48="","",'Start Here-Common Inputs'!F48)</f>
        <v/>
      </c>
      <c r="F36" s="262"/>
      <c r="G36" s="88"/>
      <c r="H36" s="262"/>
      <c r="I36" s="88"/>
      <c r="J36" s="68"/>
      <c r="K36" s="255" t="str">
        <f t="shared" si="1"/>
        <v/>
      </c>
      <c r="L36" s="68"/>
      <c r="M36" s="88"/>
      <c r="N36" s="256"/>
      <c r="O36" s="148" t="str">
        <f t="shared" si="0"/>
        <v/>
      </c>
      <c r="P36" s="69"/>
    </row>
    <row r="37" spans="2:16" ht="18" customHeight="1" thickBot="1" x14ac:dyDescent="0.25">
      <c r="B37" s="47"/>
      <c r="C37" s="126" t="str">
        <f>IF('Start Here-Common Inputs'!D49="","",'Start Here-Common Inputs'!D49)</f>
        <v/>
      </c>
      <c r="D37" s="150"/>
      <c r="E37" s="263" t="str">
        <f>IF('Start Here-Common Inputs'!F49="","",'Start Here-Common Inputs'!F49)</f>
        <v/>
      </c>
      <c r="F37" s="262"/>
      <c r="G37" s="88"/>
      <c r="H37" s="262"/>
      <c r="I37" s="88"/>
      <c r="J37" s="68"/>
      <c r="K37" s="255" t="str">
        <f t="shared" si="1"/>
        <v/>
      </c>
      <c r="L37" s="68"/>
      <c r="M37" s="88"/>
      <c r="N37" s="256"/>
      <c r="O37" s="148" t="str">
        <f t="shared" si="0"/>
        <v/>
      </c>
      <c r="P37" s="69"/>
    </row>
    <row r="38" spans="2:16" ht="18" customHeight="1" thickBot="1" x14ac:dyDescent="0.25">
      <c r="B38" s="47"/>
      <c r="C38" s="126" t="str">
        <f>IF('Start Here-Common Inputs'!D50="","",'Start Here-Common Inputs'!D50)</f>
        <v/>
      </c>
      <c r="D38" s="150"/>
      <c r="E38" s="263" t="str">
        <f>IF('Start Here-Common Inputs'!F50="","",'Start Here-Common Inputs'!F50)</f>
        <v/>
      </c>
      <c r="F38" s="262"/>
      <c r="G38" s="88"/>
      <c r="H38" s="262"/>
      <c r="I38" s="88"/>
      <c r="J38" s="68"/>
      <c r="K38" s="255" t="str">
        <f t="shared" si="1"/>
        <v/>
      </c>
      <c r="L38" s="68"/>
      <c r="M38" s="88"/>
      <c r="N38" s="256"/>
      <c r="O38" s="148" t="str">
        <f t="shared" si="0"/>
        <v/>
      </c>
      <c r="P38" s="69"/>
    </row>
    <row r="39" spans="2:16" ht="18" customHeight="1" thickBot="1" x14ac:dyDescent="0.25">
      <c r="B39" s="47"/>
      <c r="C39" s="126" t="str">
        <f>IF('Start Here-Common Inputs'!D51="","",'Start Here-Common Inputs'!D51)</f>
        <v/>
      </c>
      <c r="D39" s="150"/>
      <c r="E39" s="263" t="str">
        <f>IF('Start Here-Common Inputs'!F51="","",'Start Here-Common Inputs'!F51)</f>
        <v/>
      </c>
      <c r="F39" s="262"/>
      <c r="G39" s="88"/>
      <c r="H39" s="262"/>
      <c r="I39" s="88"/>
      <c r="J39" s="68"/>
      <c r="K39" s="255" t="str">
        <f t="shared" si="1"/>
        <v/>
      </c>
      <c r="L39" s="68"/>
      <c r="M39" s="88"/>
      <c r="N39" s="256"/>
      <c r="O39" s="148" t="str">
        <f t="shared" si="0"/>
        <v/>
      </c>
      <c r="P39" s="69"/>
    </row>
    <row r="40" spans="2:16" ht="18" customHeight="1" thickBot="1" x14ac:dyDescent="0.25">
      <c r="B40" s="47"/>
      <c r="C40" s="126" t="str">
        <f>IF('Start Here-Common Inputs'!D52="","",'Start Here-Common Inputs'!D52)</f>
        <v/>
      </c>
      <c r="D40" s="150"/>
      <c r="E40" s="263" t="str">
        <f>IF('Start Here-Common Inputs'!F52="","",'Start Here-Common Inputs'!F52)</f>
        <v/>
      </c>
      <c r="F40" s="262"/>
      <c r="G40" s="88"/>
      <c r="H40" s="262"/>
      <c r="I40" s="88"/>
      <c r="J40" s="68"/>
      <c r="K40" s="255" t="str">
        <f t="shared" si="1"/>
        <v/>
      </c>
      <c r="L40" s="68"/>
      <c r="M40" s="88"/>
      <c r="N40" s="256"/>
      <c r="O40" s="148" t="str">
        <f t="shared" si="0"/>
        <v/>
      </c>
      <c r="P40" s="69"/>
    </row>
    <row r="41" spans="2:16" ht="18" customHeight="1" thickBot="1" x14ac:dyDescent="0.25">
      <c r="B41" s="47"/>
      <c r="C41" s="126" t="str">
        <f>IF('Start Here-Common Inputs'!D53="","",'Start Here-Common Inputs'!D53)</f>
        <v/>
      </c>
      <c r="D41" s="150"/>
      <c r="E41" s="263" t="str">
        <f>IF('Start Here-Common Inputs'!F53="","",'Start Here-Common Inputs'!F53)</f>
        <v/>
      </c>
      <c r="F41" s="262"/>
      <c r="G41" s="88"/>
      <c r="H41" s="262"/>
      <c r="I41" s="88"/>
      <c r="J41" s="68"/>
      <c r="K41" s="255" t="str">
        <f t="shared" si="1"/>
        <v/>
      </c>
      <c r="L41" s="68"/>
      <c r="M41" s="88"/>
      <c r="N41" s="256"/>
      <c r="O41" s="148" t="str">
        <f t="shared" si="0"/>
        <v/>
      </c>
      <c r="P41" s="69"/>
    </row>
    <row r="42" spans="2:16" ht="18" customHeight="1" thickBot="1" x14ac:dyDescent="0.25">
      <c r="B42" s="47"/>
      <c r="C42" s="126" t="str">
        <f>IF('Start Here-Common Inputs'!D54="","",'Start Here-Common Inputs'!D54)</f>
        <v/>
      </c>
      <c r="D42" s="150"/>
      <c r="E42" s="263" t="str">
        <f>IF('Start Here-Common Inputs'!F54="","",'Start Here-Common Inputs'!F54)</f>
        <v/>
      </c>
      <c r="F42" s="262"/>
      <c r="G42" s="88"/>
      <c r="H42" s="262"/>
      <c r="I42" s="88"/>
      <c r="J42" s="68"/>
      <c r="K42" s="255" t="str">
        <f t="shared" si="1"/>
        <v/>
      </c>
      <c r="L42" s="68"/>
      <c r="M42" s="88"/>
      <c r="N42" s="256"/>
      <c r="O42" s="148" t="str">
        <f t="shared" si="0"/>
        <v/>
      </c>
      <c r="P42" s="69"/>
    </row>
    <row r="43" spans="2:16" ht="18" customHeight="1" thickBot="1" x14ac:dyDescent="0.25">
      <c r="B43" s="47"/>
      <c r="C43" s="126" t="str">
        <f>IF('Start Here-Common Inputs'!D55="","",'Start Here-Common Inputs'!D55)</f>
        <v/>
      </c>
      <c r="D43" s="150"/>
      <c r="E43" s="263" t="str">
        <f>IF('Start Here-Common Inputs'!F55="","",'Start Here-Common Inputs'!F55)</f>
        <v/>
      </c>
      <c r="F43" s="262"/>
      <c r="G43" s="88"/>
      <c r="H43" s="262"/>
      <c r="I43" s="88"/>
      <c r="J43" s="68"/>
      <c r="K43" s="255" t="str">
        <f t="shared" si="1"/>
        <v/>
      </c>
      <c r="L43" s="68"/>
      <c r="M43" s="88"/>
      <c r="N43" s="256"/>
      <c r="O43" s="148" t="str">
        <f t="shared" si="0"/>
        <v/>
      </c>
      <c r="P43" s="69"/>
    </row>
    <row r="44" spans="2:16" ht="18" customHeight="1" thickBot="1" x14ac:dyDescent="0.25">
      <c r="B44" s="47"/>
      <c r="C44" s="126" t="str">
        <f>IF('Start Here-Common Inputs'!D56="","",'Start Here-Common Inputs'!D56)</f>
        <v/>
      </c>
      <c r="D44" s="150"/>
      <c r="E44" s="263" t="str">
        <f>IF('Start Here-Common Inputs'!F56="","",'Start Here-Common Inputs'!F56)</f>
        <v/>
      </c>
      <c r="F44" s="262"/>
      <c r="G44" s="88"/>
      <c r="H44" s="262"/>
      <c r="I44" s="88"/>
      <c r="J44" s="68"/>
      <c r="K44" s="255" t="str">
        <f t="shared" si="1"/>
        <v/>
      </c>
      <c r="L44" s="68"/>
      <c r="M44" s="88"/>
      <c r="N44" s="256"/>
      <c r="O44" s="148" t="str">
        <f t="shared" si="0"/>
        <v/>
      </c>
      <c r="P44" s="69"/>
    </row>
    <row r="45" spans="2:16" ht="18" customHeight="1" thickBot="1" x14ac:dyDescent="0.25">
      <c r="B45" s="47"/>
      <c r="C45" s="126" t="str">
        <f>IF('Start Here-Common Inputs'!D57="","",'Start Here-Common Inputs'!D57)</f>
        <v/>
      </c>
      <c r="D45" s="150"/>
      <c r="E45" s="263" t="str">
        <f>IF('Start Here-Common Inputs'!F57="","",'Start Here-Common Inputs'!F57)</f>
        <v/>
      </c>
      <c r="F45" s="262"/>
      <c r="G45" s="88"/>
      <c r="H45" s="262"/>
      <c r="I45" s="88"/>
      <c r="J45" s="68"/>
      <c r="K45" s="255" t="str">
        <f t="shared" si="1"/>
        <v/>
      </c>
      <c r="L45" s="68"/>
      <c r="M45" s="88"/>
      <c r="N45" s="256"/>
      <c r="O45" s="148" t="str">
        <f t="shared" si="0"/>
        <v/>
      </c>
      <c r="P45" s="69"/>
    </row>
    <row r="46" spans="2:16" ht="18" customHeight="1" thickBot="1" x14ac:dyDescent="0.25">
      <c r="B46" s="47"/>
      <c r="C46" s="126" t="str">
        <f>IF('Start Here-Common Inputs'!D58="","",'Start Here-Common Inputs'!D58)</f>
        <v/>
      </c>
      <c r="D46" s="150"/>
      <c r="E46" s="263" t="str">
        <f>IF('Start Here-Common Inputs'!F58="","",'Start Here-Common Inputs'!F58)</f>
        <v/>
      </c>
      <c r="F46" s="262"/>
      <c r="G46" s="88"/>
      <c r="H46" s="262"/>
      <c r="I46" s="88"/>
      <c r="J46" s="68"/>
      <c r="K46" s="255" t="str">
        <f t="shared" si="1"/>
        <v/>
      </c>
      <c r="L46" s="68"/>
      <c r="M46" s="88"/>
      <c r="N46" s="256"/>
      <c r="O46" s="148" t="str">
        <f t="shared" si="0"/>
        <v/>
      </c>
      <c r="P46" s="69"/>
    </row>
    <row r="47" spans="2:16" ht="18" customHeight="1" thickBot="1" x14ac:dyDescent="0.25">
      <c r="B47" s="47"/>
      <c r="C47" s="126" t="str">
        <f>IF('Start Here-Common Inputs'!D59="","",'Start Here-Common Inputs'!D59)</f>
        <v/>
      </c>
      <c r="D47" s="150"/>
      <c r="E47" s="263" t="str">
        <f>IF('Start Here-Common Inputs'!F59="","",'Start Here-Common Inputs'!F59)</f>
        <v/>
      </c>
      <c r="F47" s="262"/>
      <c r="G47" s="88"/>
      <c r="H47" s="262"/>
      <c r="I47" s="88"/>
      <c r="J47" s="68"/>
      <c r="K47" s="255" t="str">
        <f t="shared" si="1"/>
        <v/>
      </c>
      <c r="L47" s="68"/>
      <c r="M47" s="88"/>
      <c r="N47" s="256"/>
      <c r="O47" s="148" t="str">
        <f t="shared" si="0"/>
        <v/>
      </c>
      <c r="P47" s="69"/>
    </row>
    <row r="48" spans="2:16" ht="18" customHeight="1" thickBot="1" x14ac:dyDescent="0.25">
      <c r="B48" s="47"/>
      <c r="C48" s="126" t="str">
        <f>IF('Start Here-Common Inputs'!D60="","",'Start Here-Common Inputs'!D60)</f>
        <v/>
      </c>
      <c r="D48" s="150"/>
      <c r="E48" s="263" t="str">
        <f>IF('Start Here-Common Inputs'!F60="","",'Start Here-Common Inputs'!F60)</f>
        <v/>
      </c>
      <c r="F48" s="262"/>
      <c r="G48" s="88"/>
      <c r="H48" s="262"/>
      <c r="I48" s="88"/>
      <c r="J48" s="68"/>
      <c r="K48" s="255" t="str">
        <f t="shared" si="1"/>
        <v/>
      </c>
      <c r="L48" s="68"/>
      <c r="M48" s="88"/>
      <c r="N48" s="256"/>
      <c r="O48" s="148" t="str">
        <f t="shared" si="0"/>
        <v/>
      </c>
      <c r="P48" s="69"/>
    </row>
    <row r="49" spans="2:34" ht="18" customHeight="1" thickBot="1" x14ac:dyDescent="0.25">
      <c r="B49" s="47"/>
      <c r="C49" s="126" t="str">
        <f>IF('Start Here-Common Inputs'!D61="","",'Start Here-Common Inputs'!D61)</f>
        <v/>
      </c>
      <c r="D49" s="150"/>
      <c r="E49" s="263" t="str">
        <f>IF('Start Here-Common Inputs'!F61="","",'Start Here-Common Inputs'!F61)</f>
        <v/>
      </c>
      <c r="F49" s="262"/>
      <c r="G49" s="88"/>
      <c r="H49" s="262"/>
      <c r="I49" s="88"/>
      <c r="J49" s="68"/>
      <c r="K49" s="255" t="str">
        <f t="shared" si="1"/>
        <v/>
      </c>
      <c r="L49" s="68"/>
      <c r="M49" s="88"/>
      <c r="N49" s="256"/>
      <c r="O49" s="148" t="str">
        <f t="shared" si="0"/>
        <v/>
      </c>
      <c r="P49" s="69"/>
    </row>
    <row r="50" spans="2:34" ht="18" customHeight="1" thickBot="1" x14ac:dyDescent="0.25">
      <c r="B50" s="47"/>
      <c r="C50" s="126" t="str">
        <f>IF('Start Here-Common Inputs'!D62="","",'Start Here-Common Inputs'!D62)</f>
        <v/>
      </c>
      <c r="D50" s="150"/>
      <c r="E50" s="263" t="str">
        <f>IF('Start Here-Common Inputs'!F62="","",'Start Here-Common Inputs'!F62)</f>
        <v/>
      </c>
      <c r="F50" s="262"/>
      <c r="G50" s="88"/>
      <c r="H50" s="262"/>
      <c r="I50" s="88"/>
      <c r="J50" s="68"/>
      <c r="K50" s="255" t="str">
        <f t="shared" si="1"/>
        <v/>
      </c>
      <c r="L50" s="68"/>
      <c r="M50" s="88"/>
      <c r="N50" s="256"/>
      <c r="O50" s="148" t="str">
        <f t="shared" si="0"/>
        <v/>
      </c>
      <c r="P50" s="69"/>
    </row>
    <row r="51" spans="2:34" ht="18" customHeight="1" thickBot="1" x14ac:dyDescent="0.25">
      <c r="B51" s="47"/>
      <c r="C51" s="126" t="str">
        <f>IF('Start Here-Common Inputs'!D63="","",'Start Here-Common Inputs'!D63)</f>
        <v/>
      </c>
      <c r="D51" s="150"/>
      <c r="E51" s="263" t="str">
        <f>IF('Start Here-Common Inputs'!F63="","",'Start Here-Common Inputs'!F63)</f>
        <v/>
      </c>
      <c r="F51" s="262"/>
      <c r="G51" s="88"/>
      <c r="H51" s="262"/>
      <c r="I51" s="88"/>
      <c r="J51" s="68"/>
      <c r="K51" s="255" t="str">
        <f t="shared" si="1"/>
        <v/>
      </c>
      <c r="L51" s="68"/>
      <c r="M51" s="88"/>
      <c r="N51" s="256"/>
      <c r="O51" s="148" t="str">
        <f t="shared" si="0"/>
        <v/>
      </c>
      <c r="P51" s="69"/>
    </row>
    <row r="52" spans="2:34" ht="18" customHeight="1" thickBot="1" x14ac:dyDescent="0.25">
      <c r="B52" s="47"/>
      <c r="C52" s="126" t="str">
        <f>IF('Start Here-Common Inputs'!D64="","",'Start Here-Common Inputs'!D64)</f>
        <v/>
      </c>
      <c r="D52" s="150"/>
      <c r="E52" s="263" t="str">
        <f>IF('Start Here-Common Inputs'!F64="","",'Start Here-Common Inputs'!F64)</f>
        <v/>
      </c>
      <c r="F52" s="262"/>
      <c r="G52" s="88"/>
      <c r="H52" s="262"/>
      <c r="I52" s="88"/>
      <c r="J52" s="68"/>
      <c r="K52" s="255" t="str">
        <f t="shared" si="1"/>
        <v/>
      </c>
      <c r="L52" s="68"/>
      <c r="M52" s="88"/>
      <c r="N52" s="256"/>
      <c r="O52" s="148" t="str">
        <f t="shared" si="0"/>
        <v/>
      </c>
      <c r="P52" s="69"/>
    </row>
    <row r="53" spans="2:34" ht="18" customHeight="1" thickBot="1" x14ac:dyDescent="0.25">
      <c r="B53" s="47"/>
      <c r="C53" s="126" t="str">
        <f>IF('Start Here-Common Inputs'!D65="","",'Start Here-Common Inputs'!D65)</f>
        <v/>
      </c>
      <c r="D53" s="150"/>
      <c r="E53" s="263" t="str">
        <f>IF('Start Here-Common Inputs'!F65="","",'Start Here-Common Inputs'!F65)</f>
        <v/>
      </c>
      <c r="F53" s="262"/>
      <c r="G53" s="88"/>
      <c r="H53" s="262"/>
      <c r="I53" s="88"/>
      <c r="J53" s="68"/>
      <c r="K53" s="255" t="str">
        <f t="shared" si="1"/>
        <v/>
      </c>
      <c r="L53" s="68"/>
      <c r="M53" s="88"/>
      <c r="N53" s="256"/>
      <c r="O53" s="148" t="str">
        <f t="shared" si="0"/>
        <v/>
      </c>
      <c r="P53" s="69"/>
    </row>
    <row r="54" spans="2:34" ht="18" customHeight="1" thickBot="1" x14ac:dyDescent="0.25">
      <c r="B54" s="47"/>
      <c r="C54" s="126" t="str">
        <f>IF('Start Here-Common Inputs'!D66="","",'Start Here-Common Inputs'!D66)</f>
        <v/>
      </c>
      <c r="D54" s="150"/>
      <c r="E54" s="263" t="str">
        <f>IF('Start Here-Common Inputs'!F66="","",'Start Here-Common Inputs'!F66)</f>
        <v/>
      </c>
      <c r="F54" s="262"/>
      <c r="G54" s="88"/>
      <c r="H54" s="262"/>
      <c r="I54" s="88"/>
      <c r="J54" s="68"/>
      <c r="K54" s="255" t="str">
        <f t="shared" si="1"/>
        <v/>
      </c>
      <c r="L54" s="68"/>
      <c r="M54" s="88"/>
      <c r="N54" s="256"/>
      <c r="O54" s="148" t="str">
        <f t="shared" si="0"/>
        <v/>
      </c>
      <c r="P54" s="69"/>
    </row>
    <row r="55" spans="2:34" ht="18" customHeight="1" thickBot="1" x14ac:dyDescent="0.25">
      <c r="B55" s="47"/>
      <c r="C55" s="126" t="str">
        <f>IF('Start Here-Common Inputs'!D67="","",'Start Here-Common Inputs'!D67)</f>
        <v/>
      </c>
      <c r="D55" s="150"/>
      <c r="E55" s="263" t="str">
        <f>IF('Start Here-Common Inputs'!F67="","",'Start Here-Common Inputs'!F67)</f>
        <v/>
      </c>
      <c r="F55" s="262"/>
      <c r="G55" s="88"/>
      <c r="H55" s="262"/>
      <c r="I55" s="88"/>
      <c r="J55" s="68"/>
      <c r="K55" s="255" t="str">
        <f t="shared" si="1"/>
        <v/>
      </c>
      <c r="L55" s="68"/>
      <c r="M55" s="88"/>
      <c r="N55" s="256"/>
      <c r="O55" s="148" t="str">
        <f t="shared" si="0"/>
        <v/>
      </c>
      <c r="P55" s="69"/>
    </row>
    <row r="56" spans="2:34" ht="18" customHeight="1" thickBot="1" x14ac:dyDescent="0.25">
      <c r="B56" s="47"/>
      <c r="C56" s="126" t="str">
        <f>IF('Start Here-Common Inputs'!D68="","",'Start Here-Common Inputs'!D68)</f>
        <v/>
      </c>
      <c r="D56" s="150"/>
      <c r="E56" s="263" t="str">
        <f>IF('Start Here-Common Inputs'!F68="","",'Start Here-Common Inputs'!F68)</f>
        <v/>
      </c>
      <c r="F56" s="262"/>
      <c r="G56" s="88"/>
      <c r="H56" s="262"/>
      <c r="I56" s="88"/>
      <c r="J56" s="68"/>
      <c r="K56" s="255" t="str">
        <f t="shared" si="1"/>
        <v/>
      </c>
      <c r="L56" s="68"/>
      <c r="M56" s="88"/>
      <c r="N56" s="256"/>
      <c r="O56" s="148" t="str">
        <f t="shared" si="0"/>
        <v/>
      </c>
      <c r="P56" s="69"/>
    </row>
    <row r="57" spans="2:34" ht="18" customHeight="1" thickBot="1" x14ac:dyDescent="0.25">
      <c r="B57" s="47"/>
      <c r="C57" s="126" t="str">
        <f>IF('Start Here-Common Inputs'!D69="","",'Start Here-Common Inputs'!D69)</f>
        <v/>
      </c>
      <c r="D57" s="150"/>
      <c r="E57" s="263" t="str">
        <f>IF('Start Here-Common Inputs'!F69="","",'Start Here-Common Inputs'!F69)</f>
        <v/>
      </c>
      <c r="F57" s="262"/>
      <c r="G57" s="88"/>
      <c r="H57" s="262"/>
      <c r="I57" s="88"/>
      <c r="J57" s="68"/>
      <c r="K57" s="255" t="str">
        <f t="shared" si="1"/>
        <v/>
      </c>
      <c r="L57" s="68"/>
      <c r="M57" s="88"/>
      <c r="N57" s="256"/>
      <c r="O57" s="148" t="str">
        <f t="shared" si="0"/>
        <v/>
      </c>
      <c r="P57" s="69"/>
    </row>
    <row r="58" spans="2:34" ht="18" customHeight="1" thickBot="1" x14ac:dyDescent="0.25">
      <c r="B58" s="47"/>
      <c r="C58" s="126" t="str">
        <f>IF('Start Here-Common Inputs'!D70="","",'Start Here-Common Inputs'!D70)</f>
        <v/>
      </c>
      <c r="D58" s="150"/>
      <c r="E58" s="263" t="str">
        <f>IF('Start Here-Common Inputs'!F70="","",'Start Here-Common Inputs'!F70)</f>
        <v/>
      </c>
      <c r="F58" s="262"/>
      <c r="G58" s="88"/>
      <c r="H58" s="262"/>
      <c r="I58" s="88"/>
      <c r="J58" s="68"/>
      <c r="K58" s="255" t="str">
        <f t="shared" si="1"/>
        <v/>
      </c>
      <c r="L58" s="68"/>
      <c r="M58" s="88"/>
      <c r="N58" s="256"/>
      <c r="O58" s="148" t="str">
        <f t="shared" si="0"/>
        <v/>
      </c>
      <c r="P58" s="69"/>
    </row>
    <row r="59" spans="2:34" ht="18" customHeight="1" thickBot="1" x14ac:dyDescent="0.25">
      <c r="B59" s="47"/>
      <c r="C59" s="126" t="str">
        <f>IF('Start Here-Common Inputs'!D71="","",'Start Here-Common Inputs'!D71)</f>
        <v/>
      </c>
      <c r="D59" s="150"/>
      <c r="E59" s="263" t="str">
        <f>IF('Start Here-Common Inputs'!F71="","",'Start Here-Common Inputs'!F71)</f>
        <v/>
      </c>
      <c r="F59" s="262"/>
      <c r="G59" s="88"/>
      <c r="H59" s="262"/>
      <c r="I59" s="88"/>
      <c r="J59" s="68"/>
      <c r="K59" s="255" t="str">
        <f t="shared" si="1"/>
        <v/>
      </c>
      <c r="L59" s="68"/>
      <c r="M59" s="88"/>
      <c r="N59" s="256"/>
      <c r="O59" s="148" t="str">
        <f t="shared" si="0"/>
        <v/>
      </c>
      <c r="P59" s="69"/>
    </row>
    <row r="60" spans="2:34" ht="18" customHeight="1" thickBot="1" x14ac:dyDescent="0.25">
      <c r="B60" s="47"/>
      <c r="C60" s="126" t="str">
        <f>IF('Start Here-Common Inputs'!D72="","",'Start Here-Common Inputs'!D72)</f>
        <v/>
      </c>
      <c r="D60" s="150"/>
      <c r="E60" s="263" t="str">
        <f>IF('Start Here-Common Inputs'!F72="","",'Start Here-Common Inputs'!F72)</f>
        <v/>
      </c>
      <c r="F60" s="262"/>
      <c r="G60" s="88"/>
      <c r="H60" s="262"/>
      <c r="I60" s="88"/>
      <c r="J60" s="68"/>
      <c r="K60" s="255" t="str">
        <f t="shared" si="1"/>
        <v/>
      </c>
      <c r="L60" s="68"/>
      <c r="M60" s="88"/>
      <c r="N60" s="256"/>
      <c r="O60" s="148" t="str">
        <f t="shared" si="0"/>
        <v/>
      </c>
      <c r="P60" s="69"/>
    </row>
    <row r="61" spans="2:34" ht="18" customHeight="1" thickBot="1" x14ac:dyDescent="0.25">
      <c r="B61" s="47"/>
      <c r="C61" s="126" t="str">
        <f>IF('Start Here-Common Inputs'!D73="","",'Start Here-Common Inputs'!D73)</f>
        <v/>
      </c>
      <c r="D61" s="150"/>
      <c r="E61" s="263" t="str">
        <f>IF('Start Here-Common Inputs'!F73="","",'Start Here-Common Inputs'!F73)</f>
        <v/>
      </c>
      <c r="F61" s="262"/>
      <c r="G61" s="88"/>
      <c r="H61" s="262"/>
      <c r="I61" s="88"/>
      <c r="J61" s="68"/>
      <c r="K61" s="255" t="str">
        <f t="shared" si="1"/>
        <v/>
      </c>
      <c r="L61" s="68"/>
      <c r="M61" s="88"/>
      <c r="N61" s="256"/>
      <c r="O61" s="148" t="str">
        <f t="shared" si="0"/>
        <v/>
      </c>
      <c r="P61" s="69"/>
    </row>
    <row r="62" spans="2:34" s="51" customFormat="1" x14ac:dyDescent="0.2">
      <c r="B62" s="47"/>
      <c r="C62" s="48"/>
      <c r="D62" s="48"/>
      <c r="E62" s="48"/>
      <c r="F62" s="48"/>
      <c r="G62" s="48"/>
      <c r="H62" s="48"/>
      <c r="I62" s="48"/>
      <c r="J62" s="48"/>
      <c r="K62" s="48"/>
      <c r="L62" s="48"/>
      <c r="M62" s="48"/>
      <c r="N62" s="48"/>
      <c r="O62" s="48"/>
      <c r="P62" s="49"/>
      <c r="R62" s="186"/>
      <c r="S62" s="186"/>
      <c r="T62" s="186"/>
      <c r="U62" s="186"/>
      <c r="V62" s="186"/>
      <c r="W62" s="186"/>
      <c r="X62" s="186"/>
      <c r="Y62" s="186"/>
      <c r="Z62" s="186"/>
      <c r="AA62" s="186"/>
      <c r="AB62" s="186"/>
      <c r="AC62" s="186"/>
      <c r="AD62" s="186"/>
      <c r="AE62" s="186"/>
      <c r="AF62" s="186"/>
      <c r="AG62" s="186"/>
      <c r="AH62" s="186"/>
    </row>
    <row r="63" spans="2:34" s="51" customFormat="1" ht="12" thickBot="1" x14ac:dyDescent="0.25">
      <c r="B63" s="109"/>
      <c r="C63" s="89" t="s">
        <v>172</v>
      </c>
      <c r="D63" s="89"/>
      <c r="E63" s="89"/>
      <c r="F63" s="89"/>
      <c r="G63" s="89"/>
      <c r="H63" s="89"/>
      <c r="I63" s="89"/>
      <c r="J63" s="89"/>
      <c r="K63" s="89"/>
      <c r="L63" s="89"/>
      <c r="M63" s="89"/>
      <c r="N63" s="89"/>
      <c r="O63" s="89"/>
      <c r="P63" s="91"/>
      <c r="R63" s="186"/>
      <c r="S63" s="186"/>
      <c r="T63" s="186"/>
      <c r="U63" s="186"/>
      <c r="V63" s="186"/>
      <c r="W63" s="186"/>
      <c r="X63" s="186"/>
      <c r="Y63" s="186"/>
      <c r="Z63" s="186"/>
      <c r="AA63" s="186"/>
      <c r="AB63" s="186"/>
      <c r="AC63" s="186"/>
      <c r="AD63" s="186"/>
      <c r="AE63" s="186"/>
      <c r="AF63" s="186"/>
      <c r="AG63" s="186"/>
      <c r="AH63" s="186"/>
    </row>
    <row r="64" spans="2:34" s="51" customFormat="1" x14ac:dyDescent="0.2">
      <c r="R64" s="186"/>
      <c r="S64" s="186"/>
      <c r="T64" s="186"/>
      <c r="U64" s="186"/>
      <c r="V64" s="186"/>
      <c r="W64" s="186"/>
      <c r="X64" s="186"/>
      <c r="Y64" s="186"/>
      <c r="Z64" s="186"/>
      <c r="AA64" s="186"/>
      <c r="AB64" s="186"/>
      <c r="AC64" s="186"/>
      <c r="AD64" s="186"/>
      <c r="AE64" s="186"/>
      <c r="AF64" s="186"/>
      <c r="AG64" s="186"/>
      <c r="AH64" s="186"/>
    </row>
    <row r="65" spans="3:34" s="51" customFormat="1" x14ac:dyDescent="0.2">
      <c r="R65" s="186"/>
      <c r="S65" s="186"/>
      <c r="T65" s="186"/>
      <c r="U65" s="186"/>
      <c r="V65" s="186"/>
      <c r="W65" s="186"/>
      <c r="X65" s="186"/>
      <c r="Y65" s="186"/>
      <c r="Z65" s="186"/>
      <c r="AA65" s="186"/>
      <c r="AB65" s="186"/>
      <c r="AC65" s="186"/>
      <c r="AD65" s="186"/>
      <c r="AE65" s="186"/>
      <c r="AF65" s="186"/>
      <c r="AG65" s="186"/>
      <c r="AH65" s="186"/>
    </row>
    <row r="66" spans="3:34" s="51" customFormat="1" ht="18.75" customHeight="1" x14ac:dyDescent="0.2">
      <c r="C66" s="210"/>
      <c r="D66" s="77"/>
      <c r="E66" s="86"/>
      <c r="F66" s="86"/>
      <c r="G66" s="86"/>
      <c r="H66" s="86"/>
      <c r="I66" s="86"/>
      <c r="J66" s="86"/>
      <c r="K66" s="86"/>
      <c r="L66" s="68"/>
      <c r="M66" s="86"/>
      <c r="N66" s="86"/>
      <c r="O66" s="86"/>
      <c r="P66" s="77"/>
      <c r="R66" s="186"/>
      <c r="S66" s="186"/>
      <c r="T66" s="186"/>
      <c r="U66" s="186"/>
      <c r="V66" s="186"/>
      <c r="W66" s="186"/>
      <c r="X66" s="186"/>
      <c r="Y66" s="186"/>
      <c r="Z66" s="186"/>
      <c r="AA66" s="186"/>
      <c r="AB66" s="186"/>
      <c r="AC66" s="186"/>
      <c r="AD66" s="186"/>
      <c r="AE66" s="186"/>
      <c r="AF66" s="186"/>
      <c r="AG66" s="186"/>
      <c r="AH66" s="186"/>
    </row>
    <row r="67" spans="3:34" s="51" customFormat="1" ht="12.75" x14ac:dyDescent="0.2">
      <c r="C67" s="210"/>
      <c r="D67" s="77"/>
      <c r="E67" s="86"/>
      <c r="F67" s="86"/>
      <c r="G67" s="86"/>
      <c r="H67" s="86"/>
      <c r="I67" s="86"/>
      <c r="J67" s="86"/>
      <c r="K67" s="86"/>
      <c r="L67" s="68"/>
      <c r="M67" s="86"/>
      <c r="N67" s="86"/>
      <c r="O67" s="86"/>
      <c r="P67" s="77"/>
      <c r="R67" s="186"/>
      <c r="S67" s="186"/>
      <c r="T67" s="186"/>
      <c r="U67" s="186"/>
      <c r="V67" s="186"/>
      <c r="W67" s="186"/>
      <c r="X67" s="186"/>
      <c r="Y67" s="186"/>
      <c r="Z67" s="186"/>
      <c r="AA67" s="186"/>
      <c r="AB67" s="186"/>
      <c r="AC67" s="186"/>
      <c r="AD67" s="186"/>
      <c r="AE67" s="186"/>
      <c r="AF67" s="186"/>
      <c r="AG67" s="186"/>
      <c r="AH67" s="186"/>
    </row>
    <row r="68" spans="3:34" s="51" customFormat="1" ht="18.75" customHeight="1" x14ac:dyDescent="0.2">
      <c r="C68" s="210"/>
      <c r="D68" s="77"/>
      <c r="E68" s="43"/>
      <c r="F68" s="43"/>
      <c r="G68" s="43"/>
      <c r="H68" s="43"/>
      <c r="I68" s="43"/>
      <c r="J68" s="43"/>
      <c r="K68" s="43"/>
      <c r="L68" s="68"/>
      <c r="M68" s="125"/>
      <c r="N68" s="68"/>
      <c r="O68" s="125"/>
      <c r="P68" s="77"/>
      <c r="R68" s="186"/>
      <c r="S68" s="186"/>
      <c r="T68" s="186"/>
      <c r="U68" s="186"/>
      <c r="V68" s="186"/>
      <c r="W68" s="186"/>
      <c r="X68" s="186"/>
      <c r="Y68" s="186"/>
      <c r="Z68" s="186"/>
      <c r="AA68" s="186"/>
      <c r="AB68" s="186"/>
      <c r="AC68" s="186"/>
      <c r="AD68" s="186"/>
      <c r="AE68" s="186"/>
      <c r="AF68" s="186"/>
      <c r="AG68" s="186"/>
      <c r="AH68" s="186"/>
    </row>
    <row r="69" spans="3:34" s="51" customFormat="1" ht="18.75" customHeight="1" x14ac:dyDescent="0.2">
      <c r="C69" s="210"/>
      <c r="D69" s="77"/>
      <c r="E69" s="43"/>
      <c r="F69" s="43"/>
      <c r="G69" s="43"/>
      <c r="H69" s="43"/>
      <c r="I69" s="43"/>
      <c r="J69" s="43"/>
      <c r="K69" s="43"/>
      <c r="L69" s="68"/>
      <c r="M69" s="125"/>
      <c r="N69" s="68"/>
      <c r="O69" s="125"/>
      <c r="P69" s="77"/>
      <c r="R69" s="186"/>
      <c r="S69" s="186"/>
      <c r="T69" s="186"/>
      <c r="U69" s="186"/>
      <c r="V69" s="186"/>
      <c r="W69" s="186"/>
      <c r="X69" s="186"/>
      <c r="Y69" s="186"/>
      <c r="Z69" s="186"/>
      <c r="AA69" s="186"/>
      <c r="AB69" s="186"/>
      <c r="AC69" s="186"/>
      <c r="AD69" s="186"/>
      <c r="AE69" s="186"/>
      <c r="AF69" s="186"/>
      <c r="AG69" s="186"/>
      <c r="AH69" s="186"/>
    </row>
    <row r="70" spans="3:34" s="51" customFormat="1" ht="18.75" customHeight="1" x14ac:dyDescent="0.2">
      <c r="C70" s="210"/>
      <c r="D70" s="77"/>
      <c r="E70" s="43"/>
      <c r="F70" s="43"/>
      <c r="G70" s="43"/>
      <c r="H70" s="43"/>
      <c r="I70" s="43"/>
      <c r="J70" s="43"/>
      <c r="K70" s="43"/>
      <c r="L70" s="68"/>
      <c r="M70" s="125"/>
      <c r="N70" s="68"/>
      <c r="O70" s="125"/>
      <c r="P70" s="77"/>
      <c r="R70" s="186"/>
      <c r="S70" s="186"/>
      <c r="T70" s="186"/>
      <c r="U70" s="186"/>
      <c r="V70" s="186"/>
      <c r="W70" s="186"/>
      <c r="X70" s="186"/>
      <c r="Y70" s="186"/>
      <c r="Z70" s="186"/>
      <c r="AA70" s="186"/>
      <c r="AB70" s="186"/>
      <c r="AC70" s="186"/>
      <c r="AD70" s="186"/>
      <c r="AE70" s="186"/>
      <c r="AF70" s="186"/>
      <c r="AG70" s="186"/>
      <c r="AH70" s="186"/>
    </row>
    <row r="71" spans="3:34" s="51" customFormat="1" ht="18.75" customHeight="1" x14ac:dyDescent="0.2">
      <c r="C71" s="210" t="s">
        <v>15</v>
      </c>
      <c r="D71" s="77"/>
      <c r="E71" s="43"/>
      <c r="F71" s="43"/>
      <c r="G71" s="43"/>
      <c r="H71" s="43"/>
      <c r="I71" s="43"/>
      <c r="J71" s="43"/>
      <c r="K71" s="43"/>
      <c r="L71" s="68"/>
      <c r="M71" s="125"/>
      <c r="N71" s="68"/>
      <c r="O71" s="125"/>
      <c r="P71" s="77"/>
      <c r="R71" s="186"/>
      <c r="S71" s="186"/>
      <c r="T71" s="186"/>
      <c r="U71" s="186"/>
      <c r="V71" s="186"/>
      <c r="W71" s="186"/>
      <c r="X71" s="186"/>
      <c r="Y71" s="186"/>
      <c r="Z71" s="186"/>
      <c r="AA71" s="186"/>
      <c r="AB71" s="186"/>
      <c r="AC71" s="186"/>
      <c r="AD71" s="186"/>
      <c r="AE71" s="186"/>
      <c r="AF71" s="186"/>
      <c r="AG71" s="186"/>
      <c r="AH71" s="186"/>
    </row>
    <row r="72" spans="3:34" s="51" customFormat="1" ht="18.75" customHeight="1" x14ac:dyDescent="0.2">
      <c r="C72" s="210"/>
      <c r="D72" s="77"/>
      <c r="E72" s="43"/>
      <c r="F72" s="43"/>
      <c r="G72" s="43"/>
      <c r="H72" s="43"/>
      <c r="I72" s="43"/>
      <c r="J72" s="43"/>
      <c r="K72" s="43"/>
      <c r="L72" s="68"/>
      <c r="M72" s="125"/>
      <c r="N72" s="68"/>
      <c r="O72" s="125"/>
      <c r="P72" s="77"/>
      <c r="R72" s="186"/>
      <c r="S72" s="186"/>
      <c r="T72" s="186"/>
      <c r="U72" s="186"/>
      <c r="V72" s="186"/>
      <c r="W72" s="186"/>
      <c r="X72" s="186"/>
      <c r="Y72" s="186"/>
      <c r="Z72" s="186"/>
      <c r="AA72" s="186"/>
      <c r="AB72" s="186"/>
      <c r="AC72" s="186"/>
      <c r="AD72" s="186"/>
      <c r="AE72" s="186"/>
      <c r="AF72" s="186"/>
      <c r="AG72" s="186"/>
      <c r="AH72" s="186"/>
    </row>
    <row r="73" spans="3:34" s="51" customFormat="1" ht="18.75" customHeight="1" x14ac:dyDescent="0.2">
      <c r="C73" s="210"/>
      <c r="D73" s="77"/>
      <c r="E73" s="43"/>
      <c r="F73" s="43"/>
      <c r="G73" s="43"/>
      <c r="H73" s="43"/>
      <c r="I73" s="43"/>
      <c r="J73" s="43"/>
      <c r="K73" s="43"/>
      <c r="L73" s="68"/>
      <c r="M73" s="125"/>
      <c r="N73" s="68"/>
      <c r="O73" s="125"/>
      <c r="P73" s="77"/>
      <c r="R73" s="186"/>
      <c r="S73" s="186"/>
      <c r="T73" s="186"/>
      <c r="U73" s="186"/>
      <c r="V73" s="186"/>
      <c r="W73" s="186"/>
      <c r="X73" s="186"/>
      <c r="Y73" s="186"/>
      <c r="Z73" s="186"/>
      <c r="AA73" s="186"/>
      <c r="AB73" s="186"/>
      <c r="AC73" s="186"/>
      <c r="AD73" s="186"/>
      <c r="AE73" s="186"/>
      <c r="AF73" s="186"/>
      <c r="AG73" s="186"/>
      <c r="AH73" s="186"/>
    </row>
    <row r="74" spans="3:34" s="51" customFormat="1" ht="18.75" customHeight="1" x14ac:dyDescent="0.2">
      <c r="C74" s="210"/>
      <c r="D74" s="48"/>
      <c r="E74" s="43"/>
      <c r="F74" s="43"/>
      <c r="G74" s="43"/>
      <c r="H74" s="43"/>
      <c r="I74" s="43"/>
      <c r="J74" s="43"/>
      <c r="K74" s="43"/>
      <c r="L74" s="68"/>
      <c r="M74" s="125"/>
      <c r="N74" s="68"/>
      <c r="O74" s="125"/>
      <c r="P74" s="48"/>
      <c r="R74" s="186"/>
      <c r="S74" s="186"/>
      <c r="T74" s="186"/>
      <c r="U74" s="186"/>
      <c r="V74" s="186"/>
      <c r="W74" s="186"/>
      <c r="X74" s="186"/>
      <c r="Y74" s="186"/>
      <c r="Z74" s="186"/>
      <c r="AA74" s="186"/>
      <c r="AB74" s="186"/>
      <c r="AC74" s="186"/>
      <c r="AD74" s="186"/>
      <c r="AE74" s="186"/>
      <c r="AF74" s="186"/>
      <c r="AG74" s="186"/>
      <c r="AH74" s="186"/>
    </row>
    <row r="75" spans="3:34" s="51" customFormat="1" ht="18.75" customHeight="1" x14ac:dyDescent="0.2">
      <c r="C75" s="210"/>
      <c r="D75" s="48"/>
      <c r="E75" s="43"/>
      <c r="F75" s="43"/>
      <c r="G75" s="43"/>
      <c r="H75" s="43"/>
      <c r="I75" s="43"/>
      <c r="J75" s="43"/>
      <c r="K75" s="43"/>
      <c r="L75" s="68"/>
      <c r="M75" s="125"/>
      <c r="N75" s="68"/>
      <c r="O75" s="125"/>
      <c r="P75" s="48"/>
      <c r="R75" s="186"/>
      <c r="S75" s="186"/>
      <c r="T75" s="186"/>
      <c r="U75" s="186"/>
      <c r="V75" s="186"/>
      <c r="W75" s="186"/>
      <c r="X75" s="186"/>
      <c r="Y75" s="186"/>
      <c r="Z75" s="186"/>
      <c r="AA75" s="186"/>
      <c r="AB75" s="186"/>
      <c r="AC75" s="186"/>
      <c r="AD75" s="186"/>
      <c r="AE75" s="186"/>
      <c r="AF75" s="186"/>
      <c r="AG75" s="186"/>
      <c r="AH75" s="186"/>
    </row>
    <row r="76" spans="3:34" s="51" customFormat="1" ht="18.75" customHeight="1" x14ac:dyDescent="0.2">
      <c r="C76" s="210"/>
      <c r="D76" s="48"/>
      <c r="E76" s="43"/>
      <c r="F76" s="43"/>
      <c r="G76" s="43"/>
      <c r="H76" s="43"/>
      <c r="I76" s="43"/>
      <c r="J76" s="43"/>
      <c r="K76" s="43"/>
      <c r="L76" s="68"/>
      <c r="M76" s="125"/>
      <c r="N76" s="68"/>
      <c r="O76" s="125"/>
      <c r="P76" s="48"/>
      <c r="R76" s="186"/>
      <c r="S76" s="186"/>
      <c r="T76" s="186"/>
      <c r="U76" s="186"/>
      <c r="V76" s="186"/>
      <c r="W76" s="186"/>
      <c r="X76" s="186"/>
      <c r="Y76" s="186"/>
      <c r="Z76" s="186"/>
      <c r="AA76" s="186"/>
      <c r="AB76" s="186"/>
      <c r="AC76" s="186"/>
      <c r="AD76" s="186"/>
      <c r="AE76" s="186"/>
      <c r="AF76" s="186"/>
      <c r="AG76" s="186"/>
      <c r="AH76" s="186"/>
    </row>
    <row r="77" spans="3:34" s="51" customFormat="1" ht="18.75" customHeight="1" x14ac:dyDescent="0.2">
      <c r="C77" s="210"/>
      <c r="D77" s="48"/>
      <c r="E77" s="43"/>
      <c r="F77" s="43"/>
      <c r="G77" s="43"/>
      <c r="H77" s="43"/>
      <c r="I77" s="43"/>
      <c r="J77" s="43"/>
      <c r="K77" s="43"/>
      <c r="L77" s="68"/>
      <c r="M77" s="125"/>
      <c r="N77" s="68"/>
      <c r="O77" s="125"/>
      <c r="P77" s="48"/>
      <c r="R77" s="186"/>
      <c r="S77" s="186"/>
      <c r="T77" s="186"/>
      <c r="U77" s="186"/>
      <c r="V77" s="186"/>
      <c r="W77" s="186"/>
      <c r="X77" s="186"/>
      <c r="Y77" s="186"/>
      <c r="Z77" s="186"/>
      <c r="AA77" s="186"/>
      <c r="AB77" s="186"/>
      <c r="AC77" s="186"/>
      <c r="AD77" s="186"/>
      <c r="AE77" s="186"/>
      <c r="AF77" s="186"/>
      <c r="AG77" s="186"/>
      <c r="AH77" s="186"/>
    </row>
    <row r="78" spans="3:34" s="51" customFormat="1" ht="18.75" customHeight="1" x14ac:dyDescent="0.2">
      <c r="C78" s="210"/>
      <c r="D78" s="48"/>
      <c r="E78" s="43"/>
      <c r="F78" s="43"/>
      <c r="G78" s="43"/>
      <c r="H78" s="43"/>
      <c r="I78" s="43"/>
      <c r="J78" s="43"/>
      <c r="K78" s="43"/>
      <c r="L78" s="68"/>
      <c r="M78" s="125"/>
      <c r="N78" s="68"/>
      <c r="O78" s="125"/>
      <c r="P78" s="48"/>
      <c r="R78" s="186"/>
      <c r="S78" s="186"/>
      <c r="T78" s="186"/>
      <c r="U78" s="186"/>
      <c r="V78" s="186"/>
      <c r="W78" s="186"/>
      <c r="X78" s="186"/>
      <c r="Y78" s="186"/>
      <c r="Z78" s="186"/>
      <c r="AA78" s="186"/>
      <c r="AB78" s="186"/>
      <c r="AC78" s="186"/>
      <c r="AD78" s="186"/>
      <c r="AE78" s="186"/>
      <c r="AF78" s="186"/>
      <c r="AG78" s="186"/>
      <c r="AH78" s="186"/>
    </row>
    <row r="79" spans="3:34" s="51" customFormat="1" ht="18" customHeight="1" x14ac:dyDescent="0.2">
      <c r="C79" s="210"/>
      <c r="D79" s="48"/>
      <c r="E79" s="43"/>
      <c r="F79" s="43"/>
      <c r="G79" s="43"/>
      <c r="H79" s="43"/>
      <c r="I79" s="43"/>
      <c r="J79" s="43"/>
      <c r="K79" s="43"/>
      <c r="L79" s="68"/>
      <c r="M79" s="125"/>
      <c r="N79" s="68"/>
      <c r="O79" s="125"/>
      <c r="P79" s="48"/>
      <c r="R79" s="186"/>
      <c r="S79" s="186"/>
      <c r="T79" s="186"/>
      <c r="U79" s="186"/>
      <c r="V79" s="186"/>
      <c r="W79" s="186"/>
      <c r="X79" s="186"/>
      <c r="Y79" s="186"/>
      <c r="Z79" s="186"/>
      <c r="AA79" s="186"/>
      <c r="AB79" s="186"/>
      <c r="AC79" s="186"/>
      <c r="AD79" s="186"/>
      <c r="AE79" s="186"/>
      <c r="AF79" s="186"/>
      <c r="AG79" s="186"/>
      <c r="AH79" s="186"/>
    </row>
    <row r="80" spans="3:34" s="51" customFormat="1" ht="18.75" customHeight="1" x14ac:dyDescent="0.2">
      <c r="C80" s="210"/>
      <c r="D80" s="48"/>
      <c r="E80" s="163"/>
      <c r="F80" s="163"/>
      <c r="G80" s="163"/>
      <c r="H80" s="163"/>
      <c r="I80" s="163"/>
      <c r="J80" s="163"/>
      <c r="K80" s="163"/>
      <c r="L80" s="68"/>
      <c r="M80" s="125"/>
      <c r="N80" s="68"/>
      <c r="O80" s="162"/>
      <c r="P80" s="48"/>
      <c r="R80" s="186"/>
      <c r="S80" s="186"/>
      <c r="T80" s="186"/>
      <c r="U80" s="186"/>
      <c r="V80" s="186"/>
      <c r="W80" s="186"/>
      <c r="X80" s="186"/>
      <c r="Y80" s="186"/>
      <c r="Z80" s="186"/>
      <c r="AA80" s="186"/>
      <c r="AB80" s="186"/>
      <c r="AC80" s="186"/>
      <c r="AD80" s="186"/>
      <c r="AE80" s="186"/>
      <c r="AF80" s="186"/>
      <c r="AG80" s="186"/>
      <c r="AH80" s="186"/>
    </row>
    <row r="81" spans="3:34" s="51" customFormat="1" ht="18.75" customHeight="1" x14ac:dyDescent="0.2">
      <c r="C81" s="50"/>
      <c r="D81" s="264"/>
      <c r="E81" s="265"/>
      <c r="F81" s="265"/>
      <c r="G81" s="265"/>
      <c r="H81" s="265"/>
      <c r="I81" s="265"/>
      <c r="J81" s="265"/>
      <c r="K81" s="265"/>
      <c r="L81" s="266"/>
      <c r="M81" s="267"/>
      <c r="N81" s="266"/>
      <c r="O81" s="268"/>
      <c r="P81" s="264"/>
      <c r="R81" s="186"/>
      <c r="S81" s="186"/>
      <c r="T81" s="186"/>
      <c r="U81" s="186"/>
      <c r="V81" s="186"/>
      <c r="W81" s="186"/>
      <c r="X81" s="186"/>
      <c r="Y81" s="186"/>
      <c r="Z81" s="186"/>
      <c r="AA81" s="186"/>
      <c r="AB81" s="186"/>
      <c r="AC81" s="186"/>
      <c r="AD81" s="186"/>
      <c r="AE81" s="186"/>
      <c r="AF81" s="186"/>
      <c r="AG81" s="186"/>
      <c r="AH81" s="186"/>
    </row>
    <row r="82" spans="3:34" s="51" customFormat="1" x14ac:dyDescent="0.2">
      <c r="R82" s="186"/>
      <c r="S82" s="186"/>
      <c r="T82" s="186"/>
      <c r="U82" s="186"/>
      <c r="V82" s="186"/>
      <c r="W82" s="186"/>
      <c r="X82" s="186"/>
      <c r="Y82" s="186"/>
      <c r="Z82" s="186"/>
      <c r="AA82" s="186"/>
      <c r="AB82" s="186"/>
      <c r="AC82" s="186"/>
      <c r="AD82" s="186"/>
      <c r="AE82" s="186"/>
      <c r="AF82" s="186"/>
      <c r="AG82" s="186"/>
      <c r="AH82" s="186"/>
    </row>
    <row r="83" spans="3:34" s="51" customFormat="1" x14ac:dyDescent="0.2">
      <c r="R83" s="186"/>
      <c r="S83" s="186"/>
      <c r="T83" s="186"/>
      <c r="U83" s="186"/>
      <c r="V83" s="186"/>
      <c r="W83" s="186"/>
      <c r="X83" s="186"/>
      <c r="Y83" s="186"/>
      <c r="Z83" s="186"/>
      <c r="AA83" s="186"/>
      <c r="AB83" s="186"/>
      <c r="AC83" s="186"/>
      <c r="AD83" s="186"/>
      <c r="AE83" s="186"/>
      <c r="AF83" s="186"/>
      <c r="AG83" s="186"/>
      <c r="AH83" s="186"/>
    </row>
    <row r="84" spans="3:34" s="51" customFormat="1" x14ac:dyDescent="0.2">
      <c r="R84" s="186"/>
      <c r="S84" s="186"/>
      <c r="T84" s="186"/>
      <c r="U84" s="186"/>
      <c r="V84" s="186"/>
      <c r="W84" s="186"/>
      <c r="X84" s="186"/>
      <c r="Y84" s="186"/>
      <c r="Z84" s="186"/>
      <c r="AA84" s="186"/>
      <c r="AB84" s="186"/>
      <c r="AC84" s="186"/>
      <c r="AD84" s="186"/>
      <c r="AE84" s="186"/>
      <c r="AF84" s="186"/>
      <c r="AG84" s="186"/>
      <c r="AH84" s="186"/>
    </row>
    <row r="85" spans="3:34" s="51" customFormat="1" x14ac:dyDescent="0.2">
      <c r="R85" s="186"/>
      <c r="S85" s="186"/>
      <c r="T85" s="186"/>
      <c r="U85" s="186"/>
      <c r="V85" s="186"/>
      <c r="W85" s="186"/>
      <c r="X85" s="186"/>
      <c r="Y85" s="186"/>
      <c r="Z85" s="186"/>
      <c r="AA85" s="186"/>
      <c r="AB85" s="186"/>
      <c r="AC85" s="186"/>
      <c r="AD85" s="186"/>
      <c r="AE85" s="186"/>
      <c r="AF85" s="186"/>
      <c r="AG85" s="186"/>
      <c r="AH85" s="186"/>
    </row>
    <row r="86" spans="3:34" s="51" customFormat="1" x14ac:dyDescent="0.2">
      <c r="R86" s="186"/>
      <c r="S86" s="186"/>
      <c r="T86" s="186"/>
      <c r="U86" s="186"/>
      <c r="V86" s="186"/>
      <c r="W86" s="186"/>
      <c r="X86" s="186"/>
      <c r="Y86" s="186"/>
      <c r="Z86" s="186"/>
      <c r="AA86" s="186"/>
      <c r="AB86" s="186"/>
      <c r="AC86" s="186"/>
      <c r="AD86" s="186"/>
      <c r="AE86" s="186"/>
      <c r="AF86" s="186"/>
      <c r="AG86" s="186"/>
      <c r="AH86" s="186"/>
    </row>
    <row r="87" spans="3:34" s="51" customFormat="1" x14ac:dyDescent="0.2">
      <c r="R87" s="186"/>
      <c r="S87" s="186"/>
      <c r="T87" s="186"/>
      <c r="U87" s="186"/>
      <c r="V87" s="186"/>
      <c r="W87" s="186"/>
      <c r="X87" s="186"/>
      <c r="Y87" s="186"/>
      <c r="Z87" s="186"/>
      <c r="AA87" s="186"/>
      <c r="AB87" s="186"/>
      <c r="AC87" s="186"/>
      <c r="AD87" s="186"/>
      <c r="AE87" s="186"/>
      <c r="AF87" s="186"/>
      <c r="AG87" s="186"/>
      <c r="AH87" s="186"/>
    </row>
    <row r="88" spans="3:34" s="51" customFormat="1" x14ac:dyDescent="0.2">
      <c r="R88" s="186"/>
      <c r="S88" s="186"/>
      <c r="T88" s="186"/>
      <c r="U88" s="186"/>
      <c r="V88" s="186"/>
      <c r="W88" s="186"/>
      <c r="X88" s="186"/>
      <c r="Y88" s="186"/>
      <c r="Z88" s="186"/>
      <c r="AA88" s="186"/>
      <c r="AB88" s="186"/>
      <c r="AC88" s="186"/>
      <c r="AD88" s="186"/>
      <c r="AE88" s="186"/>
      <c r="AF88" s="186"/>
      <c r="AG88" s="186"/>
      <c r="AH88" s="186"/>
    </row>
    <row r="89" spans="3:34" s="51" customFormat="1" x14ac:dyDescent="0.2">
      <c r="R89" s="186"/>
      <c r="S89" s="186"/>
      <c r="T89" s="186"/>
      <c r="U89" s="186"/>
      <c r="V89" s="186"/>
      <c r="W89" s="186"/>
      <c r="X89" s="186"/>
      <c r="Y89" s="186"/>
      <c r="Z89" s="186"/>
      <c r="AA89" s="186"/>
      <c r="AB89" s="186"/>
      <c r="AC89" s="186"/>
      <c r="AD89" s="186"/>
      <c r="AE89" s="186"/>
      <c r="AF89" s="186"/>
      <c r="AG89" s="186"/>
      <c r="AH89" s="186"/>
    </row>
    <row r="90" spans="3:34" s="51" customFormat="1" x14ac:dyDescent="0.2">
      <c r="R90" s="186"/>
      <c r="S90" s="186"/>
      <c r="T90" s="186"/>
      <c r="U90" s="186"/>
      <c r="V90" s="186"/>
      <c r="W90" s="186"/>
      <c r="X90" s="186"/>
      <c r="Y90" s="186"/>
      <c r="Z90" s="186"/>
      <c r="AA90" s="186"/>
      <c r="AB90" s="186"/>
      <c r="AC90" s="186"/>
      <c r="AD90" s="186"/>
      <c r="AE90" s="186"/>
      <c r="AF90" s="186"/>
      <c r="AG90" s="186"/>
      <c r="AH90" s="186"/>
    </row>
    <row r="91" spans="3:34" s="51" customFormat="1" x14ac:dyDescent="0.2">
      <c r="R91" s="186"/>
      <c r="S91" s="186"/>
      <c r="T91" s="186"/>
      <c r="U91" s="186"/>
      <c r="V91" s="186"/>
      <c r="W91" s="186"/>
      <c r="X91" s="186"/>
      <c r="Y91" s="186"/>
      <c r="Z91" s="186"/>
      <c r="AA91" s="186"/>
      <c r="AB91" s="186"/>
      <c r="AC91" s="186"/>
      <c r="AD91" s="186"/>
      <c r="AE91" s="186"/>
      <c r="AF91" s="186"/>
      <c r="AG91" s="186"/>
      <c r="AH91" s="186"/>
    </row>
    <row r="92" spans="3:34" s="51" customFormat="1" x14ac:dyDescent="0.2">
      <c r="R92" s="186"/>
      <c r="S92" s="186"/>
      <c r="T92" s="186"/>
      <c r="U92" s="186"/>
      <c r="V92" s="186"/>
      <c r="W92" s="186"/>
      <c r="X92" s="186"/>
      <c r="Y92" s="186"/>
      <c r="Z92" s="186"/>
      <c r="AA92" s="186"/>
      <c r="AB92" s="186"/>
      <c r="AC92" s="186"/>
      <c r="AD92" s="186"/>
      <c r="AE92" s="186"/>
      <c r="AF92" s="186"/>
      <c r="AG92" s="186"/>
      <c r="AH92" s="186"/>
    </row>
    <row r="93" spans="3:34" s="51" customFormat="1" x14ac:dyDescent="0.2">
      <c r="R93" s="186"/>
      <c r="S93" s="186"/>
      <c r="T93" s="186"/>
      <c r="U93" s="186"/>
      <c r="V93" s="186"/>
      <c r="W93" s="186"/>
      <c r="X93" s="186"/>
      <c r="Y93" s="186"/>
      <c r="Z93" s="186"/>
      <c r="AA93" s="186"/>
      <c r="AB93" s="186"/>
      <c r="AC93" s="186"/>
      <c r="AD93" s="186"/>
      <c r="AE93" s="186"/>
      <c r="AF93" s="186"/>
      <c r="AG93" s="186"/>
      <c r="AH93" s="186"/>
    </row>
    <row r="94" spans="3:34" s="51" customFormat="1" x14ac:dyDescent="0.2">
      <c r="R94" s="186"/>
      <c r="S94" s="186"/>
      <c r="T94" s="186"/>
      <c r="U94" s="186"/>
      <c r="V94" s="186"/>
      <c r="W94" s="186"/>
      <c r="X94" s="186"/>
      <c r="Y94" s="186"/>
      <c r="Z94" s="186"/>
      <c r="AA94" s="186"/>
      <c r="AB94" s="186"/>
      <c r="AC94" s="186"/>
      <c r="AD94" s="186"/>
      <c r="AE94" s="186"/>
      <c r="AF94" s="186"/>
      <c r="AG94" s="186"/>
      <c r="AH94" s="186"/>
    </row>
    <row r="95" spans="3:34" s="51" customFormat="1" x14ac:dyDescent="0.2">
      <c r="R95" s="186"/>
      <c r="S95" s="186"/>
      <c r="T95" s="186"/>
      <c r="U95" s="186"/>
      <c r="V95" s="186"/>
      <c r="W95" s="186"/>
      <c r="X95" s="186"/>
      <c r="Y95" s="186"/>
      <c r="Z95" s="186"/>
      <c r="AA95" s="186"/>
      <c r="AB95" s="186"/>
      <c r="AC95" s="186"/>
      <c r="AD95" s="186"/>
      <c r="AE95" s="186"/>
      <c r="AF95" s="186"/>
      <c r="AG95" s="186"/>
      <c r="AH95" s="186"/>
    </row>
    <row r="96" spans="3:34" s="51" customFormat="1" x14ac:dyDescent="0.2">
      <c r="R96" s="186"/>
      <c r="S96" s="186"/>
      <c r="T96" s="186"/>
      <c r="U96" s="186"/>
      <c r="V96" s="186"/>
      <c r="W96" s="186"/>
      <c r="X96" s="186"/>
      <c r="Y96" s="186"/>
      <c r="Z96" s="186"/>
      <c r="AA96" s="186"/>
      <c r="AB96" s="186"/>
      <c r="AC96" s="186"/>
      <c r="AD96" s="186"/>
      <c r="AE96" s="186"/>
      <c r="AF96" s="186"/>
      <c r="AG96" s="186"/>
      <c r="AH96" s="186"/>
    </row>
    <row r="97" spans="3:34" s="51" customFormat="1" x14ac:dyDescent="0.2">
      <c r="R97" s="186"/>
      <c r="S97" s="186"/>
      <c r="T97" s="186"/>
      <c r="U97" s="186"/>
      <c r="V97" s="186"/>
      <c r="W97" s="186"/>
      <c r="X97" s="186"/>
      <c r="Y97" s="186"/>
      <c r="Z97" s="186"/>
      <c r="AA97" s="186"/>
      <c r="AB97" s="186"/>
      <c r="AC97" s="186"/>
      <c r="AD97" s="186"/>
      <c r="AE97" s="186"/>
      <c r="AF97" s="186"/>
      <c r="AG97" s="186"/>
      <c r="AH97" s="186"/>
    </row>
    <row r="98" spans="3:34" s="51" customFormat="1" x14ac:dyDescent="0.2">
      <c r="R98" s="186"/>
      <c r="S98" s="186"/>
      <c r="T98" s="186"/>
      <c r="U98" s="186"/>
      <c r="V98" s="186"/>
      <c r="W98" s="186"/>
      <c r="X98" s="186"/>
      <c r="Y98" s="186"/>
      <c r="Z98" s="186"/>
      <c r="AA98" s="186"/>
      <c r="AB98" s="186"/>
      <c r="AC98" s="186"/>
      <c r="AD98" s="186"/>
      <c r="AE98" s="186"/>
      <c r="AF98" s="186"/>
      <c r="AG98" s="186"/>
      <c r="AH98" s="186"/>
    </row>
    <row r="99" spans="3:34" s="51" customFormat="1" x14ac:dyDescent="0.2">
      <c r="R99" s="186"/>
      <c r="S99" s="186"/>
      <c r="T99" s="186"/>
      <c r="U99" s="186"/>
      <c r="V99" s="186"/>
      <c r="W99" s="186"/>
      <c r="X99" s="186"/>
      <c r="Y99" s="186"/>
      <c r="Z99" s="186"/>
      <c r="AA99" s="186"/>
      <c r="AB99" s="186"/>
      <c r="AC99" s="186"/>
      <c r="AD99" s="186"/>
      <c r="AE99" s="186"/>
      <c r="AF99" s="186"/>
      <c r="AG99" s="186"/>
      <c r="AH99" s="186"/>
    </row>
    <row r="100" spans="3:34" s="51" customFormat="1" x14ac:dyDescent="0.2">
      <c r="R100" s="186"/>
      <c r="S100" s="186"/>
      <c r="T100" s="186"/>
      <c r="U100" s="186"/>
      <c r="V100" s="186"/>
      <c r="W100" s="186"/>
      <c r="X100" s="186"/>
      <c r="Y100" s="186"/>
      <c r="Z100" s="186"/>
      <c r="AA100" s="186"/>
      <c r="AB100" s="186"/>
      <c r="AC100" s="186"/>
      <c r="AD100" s="186"/>
      <c r="AE100" s="186"/>
      <c r="AF100" s="186"/>
      <c r="AG100" s="186"/>
      <c r="AH100" s="186"/>
    </row>
    <row r="101" spans="3:34" s="51" customFormat="1" x14ac:dyDescent="0.2">
      <c r="R101" s="186"/>
      <c r="S101" s="186"/>
      <c r="T101" s="186"/>
      <c r="U101" s="186"/>
      <c r="V101" s="186"/>
      <c r="W101" s="186"/>
      <c r="X101" s="186"/>
      <c r="Y101" s="186"/>
      <c r="Z101" s="186"/>
      <c r="AA101" s="186"/>
      <c r="AB101" s="186"/>
      <c r="AC101" s="186"/>
      <c r="AD101" s="186"/>
      <c r="AE101" s="186"/>
      <c r="AF101" s="186"/>
      <c r="AG101" s="186"/>
      <c r="AH101" s="186"/>
    </row>
    <row r="102" spans="3:34" s="51" customFormat="1" x14ac:dyDescent="0.2">
      <c r="R102" s="186"/>
      <c r="S102" s="186"/>
      <c r="T102" s="186"/>
      <c r="U102" s="186"/>
      <c r="V102" s="186"/>
      <c r="W102" s="186"/>
      <c r="X102" s="186"/>
      <c r="Y102" s="186"/>
      <c r="Z102" s="186"/>
      <c r="AA102" s="186"/>
      <c r="AB102" s="186"/>
      <c r="AC102" s="186"/>
      <c r="AD102" s="186"/>
      <c r="AE102" s="186"/>
      <c r="AF102" s="186"/>
      <c r="AG102" s="186"/>
      <c r="AH102" s="186"/>
    </row>
    <row r="103" spans="3:34" s="51" customFormat="1" x14ac:dyDescent="0.2">
      <c r="R103" s="186"/>
      <c r="S103" s="186"/>
      <c r="T103" s="186"/>
      <c r="U103" s="186"/>
      <c r="V103" s="186"/>
      <c r="W103" s="186"/>
      <c r="X103" s="186"/>
      <c r="Y103" s="186"/>
      <c r="Z103" s="186"/>
      <c r="AA103" s="186"/>
      <c r="AB103" s="186"/>
      <c r="AC103" s="186"/>
      <c r="AD103" s="186"/>
      <c r="AE103" s="186"/>
      <c r="AF103" s="186"/>
      <c r="AG103" s="186"/>
      <c r="AH103" s="186"/>
    </row>
    <row r="104" spans="3:34" s="51" customFormat="1" x14ac:dyDescent="0.2">
      <c r="R104" s="186"/>
      <c r="S104" s="186"/>
      <c r="T104" s="186"/>
      <c r="U104" s="186"/>
      <c r="V104" s="186"/>
      <c r="W104" s="186"/>
      <c r="X104" s="186"/>
      <c r="Y104" s="186"/>
      <c r="Z104" s="186"/>
      <c r="AA104" s="186"/>
      <c r="AB104" s="186"/>
      <c r="AC104" s="186"/>
      <c r="AD104" s="186"/>
      <c r="AE104" s="186"/>
      <c r="AF104" s="186"/>
      <c r="AG104" s="186"/>
      <c r="AH104" s="186"/>
    </row>
    <row r="105" spans="3:34" s="51" customFormat="1" x14ac:dyDescent="0.2">
      <c r="R105" s="186"/>
      <c r="S105" s="186"/>
      <c r="T105" s="186"/>
      <c r="U105" s="186"/>
      <c r="V105" s="186"/>
      <c r="W105" s="186"/>
      <c r="X105" s="186"/>
      <c r="Y105" s="186"/>
      <c r="Z105" s="186"/>
      <c r="AA105" s="186"/>
      <c r="AB105" s="186"/>
      <c r="AC105" s="186"/>
      <c r="AD105" s="186"/>
      <c r="AE105" s="186"/>
      <c r="AF105" s="186"/>
      <c r="AG105" s="186"/>
      <c r="AH105" s="186"/>
    </row>
    <row r="106" spans="3:34" s="51" customFormat="1" x14ac:dyDescent="0.2">
      <c r="P106" s="48"/>
      <c r="R106" s="186"/>
      <c r="S106" s="186"/>
      <c r="T106" s="186"/>
      <c r="U106" s="186"/>
      <c r="V106" s="186"/>
      <c r="W106" s="186"/>
      <c r="X106" s="186"/>
      <c r="Y106" s="186"/>
      <c r="Z106" s="186"/>
      <c r="AA106" s="186"/>
      <c r="AB106" s="186"/>
      <c r="AC106" s="186"/>
      <c r="AD106" s="186"/>
      <c r="AE106" s="186"/>
      <c r="AF106" s="186"/>
      <c r="AG106" s="186"/>
      <c r="AH106" s="186"/>
    </row>
    <row r="107" spans="3:34" s="51" customFormat="1" x14ac:dyDescent="0.2">
      <c r="P107" s="48"/>
      <c r="R107" s="186"/>
      <c r="S107" s="186"/>
      <c r="T107" s="186"/>
      <c r="U107" s="186"/>
      <c r="V107" s="186"/>
      <c r="W107" s="186"/>
      <c r="X107" s="186"/>
      <c r="Y107" s="186"/>
      <c r="Z107" s="186"/>
      <c r="AA107" s="186"/>
      <c r="AB107" s="186"/>
      <c r="AC107" s="186"/>
      <c r="AD107" s="186"/>
      <c r="AE107" s="186"/>
      <c r="AF107" s="186"/>
      <c r="AG107" s="186"/>
      <c r="AH107" s="186"/>
    </row>
    <row r="108" spans="3:34" s="51" customFormat="1" x14ac:dyDescent="0.2">
      <c r="C108" s="50"/>
      <c r="D108" s="96"/>
      <c r="P108" s="77"/>
      <c r="R108" s="186"/>
      <c r="S108" s="186"/>
      <c r="T108" s="186"/>
      <c r="U108" s="186"/>
      <c r="V108" s="186"/>
      <c r="W108" s="186"/>
      <c r="X108" s="186"/>
      <c r="Y108" s="186"/>
      <c r="Z108" s="186"/>
      <c r="AA108" s="186"/>
      <c r="AB108" s="186"/>
      <c r="AC108" s="186"/>
      <c r="AD108" s="186"/>
      <c r="AE108" s="186"/>
      <c r="AF108" s="186"/>
      <c r="AG108" s="186"/>
      <c r="AH108" s="186"/>
    </row>
    <row r="109" spans="3:34" s="51" customFormat="1" x14ac:dyDescent="0.2">
      <c r="P109" s="48"/>
      <c r="R109" s="186"/>
      <c r="S109" s="186"/>
      <c r="T109" s="186"/>
      <c r="U109" s="186"/>
      <c r="V109" s="186"/>
      <c r="W109" s="186"/>
      <c r="X109" s="186"/>
      <c r="Y109" s="186"/>
      <c r="Z109" s="186"/>
      <c r="AA109" s="186"/>
      <c r="AB109" s="186"/>
      <c r="AC109" s="186"/>
      <c r="AD109" s="186"/>
      <c r="AE109" s="186"/>
      <c r="AF109" s="186"/>
      <c r="AG109" s="186"/>
      <c r="AH109" s="186"/>
    </row>
    <row r="110" spans="3:34" s="51" customFormat="1" x14ac:dyDescent="0.2">
      <c r="P110" s="48"/>
      <c r="R110" s="186"/>
      <c r="S110" s="186"/>
      <c r="T110" s="186"/>
      <c r="U110" s="186"/>
      <c r="V110" s="186"/>
      <c r="W110" s="186"/>
      <c r="X110" s="186"/>
      <c r="Y110" s="186"/>
      <c r="Z110" s="186"/>
      <c r="AA110" s="186"/>
      <c r="AB110" s="186"/>
      <c r="AC110" s="186"/>
      <c r="AD110" s="186"/>
      <c r="AE110" s="186"/>
      <c r="AF110" s="186"/>
      <c r="AG110" s="186"/>
      <c r="AH110" s="186"/>
    </row>
    <row r="111" spans="3:34" s="51" customFormat="1" x14ac:dyDescent="0.2">
      <c r="P111" s="48"/>
      <c r="R111" s="186"/>
      <c r="S111" s="186"/>
      <c r="T111" s="186"/>
      <c r="U111" s="186"/>
      <c r="V111" s="186"/>
      <c r="W111" s="186"/>
      <c r="X111" s="186"/>
      <c r="Y111" s="186"/>
      <c r="Z111" s="186"/>
      <c r="AA111" s="186"/>
      <c r="AB111" s="186"/>
      <c r="AC111" s="186"/>
      <c r="AD111" s="186"/>
      <c r="AE111" s="186"/>
      <c r="AF111" s="186"/>
      <c r="AG111" s="186"/>
      <c r="AH111" s="186"/>
    </row>
    <row r="112" spans="3:34" s="51" customFormat="1" x14ac:dyDescent="0.2">
      <c r="P112" s="48"/>
      <c r="R112" s="186"/>
      <c r="S112" s="186"/>
      <c r="T112" s="186"/>
      <c r="U112" s="186"/>
      <c r="V112" s="186"/>
      <c r="W112" s="186"/>
      <c r="X112" s="186"/>
      <c r="Y112" s="186"/>
      <c r="Z112" s="186"/>
      <c r="AA112" s="186"/>
      <c r="AB112" s="186"/>
      <c r="AC112" s="186"/>
      <c r="AD112" s="186"/>
      <c r="AE112" s="186"/>
      <c r="AF112" s="186"/>
      <c r="AG112" s="186"/>
      <c r="AH112" s="186"/>
    </row>
    <row r="113" spans="16:34" s="51" customFormat="1" x14ac:dyDescent="0.2">
      <c r="P113" s="48"/>
      <c r="R113" s="186"/>
      <c r="S113" s="186"/>
      <c r="T113" s="186"/>
      <c r="U113" s="186"/>
      <c r="V113" s="186"/>
      <c r="W113" s="186"/>
      <c r="X113" s="186"/>
      <c r="Y113" s="186"/>
      <c r="Z113" s="186"/>
      <c r="AA113" s="186"/>
      <c r="AB113" s="186"/>
      <c r="AC113" s="186"/>
      <c r="AD113" s="186"/>
      <c r="AE113" s="186"/>
      <c r="AF113" s="186"/>
      <c r="AG113" s="186"/>
      <c r="AH113" s="186"/>
    </row>
    <row r="114" spans="16:34" s="51" customFormat="1" x14ac:dyDescent="0.2">
      <c r="P114" s="48"/>
      <c r="R114" s="186"/>
      <c r="S114" s="186"/>
      <c r="T114" s="186"/>
      <c r="U114" s="186"/>
      <c r="V114" s="186"/>
      <c r="W114" s="186"/>
      <c r="X114" s="186"/>
      <c r="Y114" s="186"/>
      <c r="Z114" s="186"/>
      <c r="AA114" s="186"/>
      <c r="AB114" s="186"/>
      <c r="AC114" s="186"/>
      <c r="AD114" s="186"/>
      <c r="AE114" s="186"/>
      <c r="AF114" s="186"/>
      <c r="AG114" s="186"/>
      <c r="AH114" s="186"/>
    </row>
    <row r="115" spans="16:34" s="51" customFormat="1" x14ac:dyDescent="0.2">
      <c r="P115" s="48"/>
      <c r="R115" s="186"/>
      <c r="S115" s="186"/>
      <c r="T115" s="186"/>
      <c r="U115" s="186"/>
      <c r="V115" s="186"/>
      <c r="W115" s="186"/>
      <c r="X115" s="186"/>
      <c r="Y115" s="186"/>
      <c r="Z115" s="186"/>
      <c r="AA115" s="186"/>
      <c r="AB115" s="186"/>
      <c r="AC115" s="186"/>
      <c r="AD115" s="186"/>
      <c r="AE115" s="186"/>
      <c r="AF115" s="186"/>
      <c r="AG115" s="186"/>
      <c r="AH115" s="186"/>
    </row>
    <row r="116" spans="16:34" s="51" customFormat="1" x14ac:dyDescent="0.2">
      <c r="P116" s="48"/>
      <c r="R116" s="186"/>
      <c r="S116" s="186"/>
      <c r="T116" s="186"/>
      <c r="U116" s="186"/>
      <c r="V116" s="186"/>
      <c r="W116" s="186"/>
      <c r="X116" s="186"/>
      <c r="Y116" s="186"/>
      <c r="Z116" s="186"/>
      <c r="AA116" s="186"/>
      <c r="AB116" s="186"/>
      <c r="AC116" s="186"/>
      <c r="AD116" s="186"/>
      <c r="AE116" s="186"/>
      <c r="AF116" s="186"/>
      <c r="AG116" s="186"/>
      <c r="AH116" s="186"/>
    </row>
    <row r="117" spans="16:34" s="51" customFormat="1" x14ac:dyDescent="0.2">
      <c r="P117" s="48"/>
      <c r="R117" s="186"/>
      <c r="S117" s="186"/>
      <c r="T117" s="186"/>
      <c r="U117" s="186"/>
      <c r="V117" s="186"/>
      <c r="W117" s="186"/>
      <c r="X117" s="186"/>
      <c r="Y117" s="186"/>
      <c r="Z117" s="186"/>
      <c r="AA117" s="186"/>
      <c r="AB117" s="186"/>
      <c r="AC117" s="186"/>
      <c r="AD117" s="186"/>
      <c r="AE117" s="186"/>
      <c r="AF117" s="186"/>
      <c r="AG117" s="186"/>
      <c r="AH117" s="186"/>
    </row>
    <row r="118" spans="16:34" s="51" customFormat="1" x14ac:dyDescent="0.2">
      <c r="P118" s="48"/>
      <c r="R118" s="186"/>
      <c r="S118" s="186"/>
      <c r="T118" s="186"/>
      <c r="U118" s="186"/>
      <c r="V118" s="186"/>
      <c r="W118" s="186"/>
      <c r="X118" s="186"/>
      <c r="Y118" s="186"/>
      <c r="Z118" s="186"/>
      <c r="AA118" s="186"/>
      <c r="AB118" s="186"/>
      <c r="AC118" s="186"/>
      <c r="AD118" s="186"/>
      <c r="AE118" s="186"/>
      <c r="AF118" s="186"/>
      <c r="AG118" s="186"/>
      <c r="AH118" s="186"/>
    </row>
    <row r="119" spans="16:34" s="51" customFormat="1" x14ac:dyDescent="0.2">
      <c r="P119" s="48"/>
      <c r="R119" s="186"/>
      <c r="S119" s="186"/>
      <c r="T119" s="186"/>
      <c r="U119" s="186"/>
      <c r="V119" s="186"/>
      <c r="W119" s="186"/>
      <c r="X119" s="186"/>
      <c r="Y119" s="186"/>
      <c r="Z119" s="186"/>
      <c r="AA119" s="186"/>
      <c r="AB119" s="186"/>
      <c r="AC119" s="186"/>
      <c r="AD119" s="186"/>
      <c r="AE119" s="186"/>
      <c r="AF119" s="186"/>
      <c r="AG119" s="186"/>
      <c r="AH119" s="186"/>
    </row>
    <row r="120" spans="16:34" s="51" customFormat="1" x14ac:dyDescent="0.2">
      <c r="P120" s="48"/>
      <c r="R120" s="186"/>
      <c r="S120" s="186"/>
      <c r="T120" s="186"/>
      <c r="U120" s="186"/>
      <c r="V120" s="186"/>
      <c r="W120" s="186"/>
      <c r="X120" s="186"/>
      <c r="Y120" s="186"/>
      <c r="Z120" s="186"/>
      <c r="AA120" s="186"/>
      <c r="AB120" s="186"/>
      <c r="AC120" s="186"/>
      <c r="AD120" s="186"/>
      <c r="AE120" s="186"/>
      <c r="AF120" s="186"/>
      <c r="AG120" s="186"/>
      <c r="AH120" s="186"/>
    </row>
    <row r="121" spans="16:34" s="51" customFormat="1" x14ac:dyDescent="0.2">
      <c r="P121" s="48"/>
      <c r="R121" s="186"/>
      <c r="S121" s="186"/>
      <c r="T121" s="186"/>
      <c r="U121" s="186"/>
      <c r="V121" s="186"/>
      <c r="W121" s="186"/>
      <c r="X121" s="186"/>
      <c r="Y121" s="186"/>
      <c r="Z121" s="186"/>
      <c r="AA121" s="186"/>
      <c r="AB121" s="186"/>
      <c r="AC121" s="186"/>
      <c r="AD121" s="186"/>
      <c r="AE121" s="186"/>
      <c r="AF121" s="186"/>
      <c r="AG121" s="186"/>
      <c r="AH121" s="186"/>
    </row>
    <row r="122" spans="16:34" s="51" customFormat="1" x14ac:dyDescent="0.2">
      <c r="P122" s="48"/>
      <c r="R122" s="186"/>
      <c r="S122" s="186"/>
      <c r="T122" s="186"/>
      <c r="U122" s="186"/>
      <c r="V122" s="186"/>
      <c r="W122" s="186"/>
      <c r="X122" s="186"/>
      <c r="Y122" s="186"/>
      <c r="Z122" s="186"/>
      <c r="AA122" s="186"/>
      <c r="AB122" s="186"/>
      <c r="AC122" s="186"/>
      <c r="AD122" s="186"/>
      <c r="AE122" s="186"/>
      <c r="AF122" s="186"/>
      <c r="AG122" s="186"/>
      <c r="AH122" s="186"/>
    </row>
    <row r="123" spans="16:34" s="51" customFormat="1" x14ac:dyDescent="0.2">
      <c r="P123" s="48"/>
      <c r="R123" s="186"/>
      <c r="S123" s="186"/>
      <c r="T123" s="186"/>
      <c r="U123" s="186"/>
      <c r="V123" s="186"/>
      <c r="W123" s="186"/>
      <c r="X123" s="186"/>
      <c r="Y123" s="186"/>
      <c r="Z123" s="186"/>
      <c r="AA123" s="186"/>
      <c r="AB123" s="186"/>
      <c r="AC123" s="186"/>
      <c r="AD123" s="186"/>
      <c r="AE123" s="186"/>
      <c r="AF123" s="186"/>
      <c r="AG123" s="186"/>
      <c r="AH123" s="186"/>
    </row>
    <row r="124" spans="16:34" s="51" customFormat="1" x14ac:dyDescent="0.2">
      <c r="P124" s="48"/>
      <c r="R124" s="186"/>
      <c r="S124" s="186"/>
      <c r="T124" s="186"/>
      <c r="U124" s="186"/>
      <c r="V124" s="186"/>
      <c r="W124" s="186"/>
      <c r="X124" s="186"/>
      <c r="Y124" s="186"/>
      <c r="Z124" s="186"/>
      <c r="AA124" s="186"/>
      <c r="AB124" s="186"/>
      <c r="AC124" s="186"/>
      <c r="AD124" s="186"/>
      <c r="AE124" s="186"/>
      <c r="AF124" s="186"/>
      <c r="AG124" s="186"/>
      <c r="AH124" s="186"/>
    </row>
    <row r="125" spans="16:34" s="51" customFormat="1" x14ac:dyDescent="0.2">
      <c r="P125" s="48"/>
      <c r="R125" s="186"/>
      <c r="S125" s="186"/>
      <c r="T125" s="186"/>
      <c r="U125" s="186"/>
      <c r="V125" s="186"/>
      <c r="W125" s="186"/>
      <c r="X125" s="186"/>
      <c r="Y125" s="186"/>
      <c r="Z125" s="186"/>
      <c r="AA125" s="186"/>
      <c r="AB125" s="186"/>
      <c r="AC125" s="186"/>
      <c r="AD125" s="186"/>
      <c r="AE125" s="186"/>
      <c r="AF125" s="186"/>
      <c r="AG125" s="186"/>
      <c r="AH125" s="186"/>
    </row>
    <row r="126" spans="16:34" s="51" customFormat="1" x14ac:dyDescent="0.2">
      <c r="P126" s="48"/>
      <c r="R126" s="186"/>
      <c r="S126" s="186"/>
      <c r="T126" s="186"/>
      <c r="U126" s="186"/>
      <c r="V126" s="186"/>
      <c r="W126" s="186"/>
      <c r="X126" s="186"/>
      <c r="Y126" s="186"/>
      <c r="Z126" s="186"/>
      <c r="AA126" s="186"/>
      <c r="AB126" s="186"/>
      <c r="AC126" s="186"/>
      <c r="AD126" s="186"/>
      <c r="AE126" s="186"/>
      <c r="AF126" s="186"/>
      <c r="AG126" s="186"/>
      <c r="AH126" s="186"/>
    </row>
    <row r="127" spans="16:34" s="51" customFormat="1" x14ac:dyDescent="0.2">
      <c r="P127" s="48"/>
      <c r="R127" s="186"/>
      <c r="S127" s="186"/>
      <c r="T127" s="186"/>
      <c r="U127" s="186"/>
      <c r="V127" s="186"/>
      <c r="W127" s="186"/>
      <c r="X127" s="186"/>
      <c r="Y127" s="186"/>
      <c r="Z127" s="186"/>
      <c r="AA127" s="186"/>
      <c r="AB127" s="186"/>
      <c r="AC127" s="186"/>
      <c r="AD127" s="186"/>
      <c r="AE127" s="186"/>
      <c r="AF127" s="186"/>
      <c r="AG127" s="186"/>
      <c r="AH127" s="186"/>
    </row>
    <row r="128" spans="16:34" s="51" customFormat="1" x14ac:dyDescent="0.2">
      <c r="P128" s="48"/>
      <c r="R128" s="186"/>
      <c r="S128" s="186"/>
      <c r="T128" s="186"/>
      <c r="U128" s="186"/>
      <c r="V128" s="186"/>
      <c r="W128" s="186"/>
      <c r="X128" s="186"/>
      <c r="Y128" s="186"/>
      <c r="Z128" s="186"/>
      <c r="AA128" s="186"/>
      <c r="AB128" s="186"/>
      <c r="AC128" s="186"/>
      <c r="AD128" s="186"/>
      <c r="AE128" s="186"/>
      <c r="AF128" s="186"/>
      <c r="AG128" s="186"/>
      <c r="AH128" s="186"/>
    </row>
    <row r="129" spans="16:34" s="51" customFormat="1" x14ac:dyDescent="0.2">
      <c r="P129" s="48"/>
      <c r="R129" s="186"/>
      <c r="S129" s="186"/>
      <c r="T129" s="186"/>
      <c r="U129" s="186"/>
      <c r="V129" s="186"/>
      <c r="W129" s="186"/>
      <c r="X129" s="186"/>
      <c r="Y129" s="186"/>
      <c r="Z129" s="186"/>
      <c r="AA129" s="186"/>
      <c r="AB129" s="186"/>
      <c r="AC129" s="186"/>
      <c r="AD129" s="186"/>
      <c r="AE129" s="186"/>
      <c r="AF129" s="186"/>
      <c r="AG129" s="186"/>
      <c r="AH129" s="186"/>
    </row>
    <row r="130" spans="16:34" s="51" customFormat="1" x14ac:dyDescent="0.2">
      <c r="P130" s="48"/>
      <c r="R130" s="186"/>
      <c r="S130" s="186"/>
      <c r="T130" s="186"/>
      <c r="U130" s="186"/>
      <c r="V130" s="186"/>
      <c r="W130" s="186"/>
      <c r="X130" s="186"/>
      <c r="Y130" s="186"/>
      <c r="Z130" s="186"/>
      <c r="AA130" s="186"/>
      <c r="AB130" s="186"/>
      <c r="AC130" s="186"/>
      <c r="AD130" s="186"/>
      <c r="AE130" s="186"/>
      <c r="AF130" s="186"/>
      <c r="AG130" s="186"/>
      <c r="AH130" s="186"/>
    </row>
    <row r="131" spans="16:34" s="51" customFormat="1" x14ac:dyDescent="0.2">
      <c r="P131" s="48"/>
      <c r="R131" s="186"/>
      <c r="S131" s="186"/>
      <c r="T131" s="186"/>
      <c r="U131" s="186"/>
      <c r="V131" s="186"/>
      <c r="W131" s="186"/>
      <c r="X131" s="186"/>
      <c r="Y131" s="186"/>
      <c r="Z131" s="186"/>
      <c r="AA131" s="186"/>
      <c r="AB131" s="186"/>
      <c r="AC131" s="186"/>
      <c r="AD131" s="186"/>
      <c r="AE131" s="186"/>
      <c r="AF131" s="186"/>
      <c r="AG131" s="186"/>
      <c r="AH131" s="186"/>
    </row>
    <row r="132" spans="16:34" s="51" customFormat="1" x14ac:dyDescent="0.2">
      <c r="P132" s="48"/>
      <c r="R132" s="186"/>
      <c r="S132" s="186"/>
      <c r="T132" s="186"/>
      <c r="U132" s="186"/>
      <c r="V132" s="186"/>
      <c r="W132" s="186"/>
      <c r="X132" s="186"/>
      <c r="Y132" s="186"/>
      <c r="Z132" s="186"/>
      <c r="AA132" s="186"/>
      <c r="AB132" s="186"/>
      <c r="AC132" s="186"/>
      <c r="AD132" s="186"/>
      <c r="AE132" s="186"/>
      <c r="AF132" s="186"/>
      <c r="AG132" s="186"/>
      <c r="AH132" s="186"/>
    </row>
    <row r="133" spans="16:34" x14ac:dyDescent="0.2">
      <c r="P133" s="48"/>
    </row>
    <row r="134" spans="16:34" x14ac:dyDescent="0.2">
      <c r="P134" s="48"/>
    </row>
    <row r="135" spans="16:34" x14ac:dyDescent="0.2">
      <c r="P135" s="48"/>
    </row>
    <row r="136" spans="16:34" x14ac:dyDescent="0.2">
      <c r="P136" s="48"/>
    </row>
    <row r="137" spans="16:34" x14ac:dyDescent="0.2">
      <c r="P137" s="48"/>
    </row>
    <row r="138" spans="16:34" x14ac:dyDescent="0.2">
      <c r="P138" s="48"/>
    </row>
    <row r="139" spans="16:34" x14ac:dyDescent="0.2">
      <c r="P139" s="48"/>
    </row>
    <row r="140" spans="16:34" x14ac:dyDescent="0.2">
      <c r="P140" s="48"/>
    </row>
    <row r="141" spans="16:34" x14ac:dyDescent="0.2">
      <c r="P141" s="48"/>
    </row>
    <row r="142" spans="16:34" x14ac:dyDescent="0.2">
      <c r="P142" s="48"/>
    </row>
    <row r="143" spans="16:34" x14ac:dyDescent="0.2">
      <c r="P143" s="48"/>
    </row>
    <row r="144" spans="16:34" x14ac:dyDescent="0.2">
      <c r="P144" s="48"/>
    </row>
    <row r="145" spans="16:16" x14ac:dyDescent="0.2">
      <c r="P145" s="48"/>
    </row>
    <row r="146" spans="16:16" x14ac:dyDescent="0.2">
      <c r="P146" s="48"/>
    </row>
    <row r="147" spans="16:16" x14ac:dyDescent="0.2">
      <c r="P147" s="48"/>
    </row>
    <row r="148" spans="16:16" x14ac:dyDescent="0.2">
      <c r="P148" s="48"/>
    </row>
    <row r="149" spans="16:16" x14ac:dyDescent="0.2">
      <c r="P149" s="48"/>
    </row>
    <row r="150" spans="16:16" x14ac:dyDescent="0.2">
      <c r="P150" s="48"/>
    </row>
    <row r="151" spans="16:16" x14ac:dyDescent="0.2">
      <c r="P151" s="48"/>
    </row>
    <row r="152" spans="16:16" x14ac:dyDescent="0.2">
      <c r="P152" s="48"/>
    </row>
    <row r="153" spans="16:16" x14ac:dyDescent="0.2">
      <c r="P153" s="48"/>
    </row>
    <row r="154" spans="16:16" x14ac:dyDescent="0.2">
      <c r="P154" s="48"/>
    </row>
    <row r="155" spans="16:16" x14ac:dyDescent="0.2">
      <c r="P155" s="48"/>
    </row>
  </sheetData>
  <sheetProtection password="CAB7" sheet="1" objects="1" scenarios="1" selectLockedCells="1"/>
  <mergeCells count="3">
    <mergeCell ref="D2:P2"/>
    <mergeCell ref="E4:O4"/>
    <mergeCell ref="G9:M9"/>
  </mergeCells>
  <conditionalFormatting sqref="K12:K61 G12:G61 I12:I61 M12:O61">
    <cfRule type="containsText" dxfId="21" priority="1" operator="containsText" text="Missing">
      <formula>NOT(ISERROR(SEARCH("Missing",G12)))</formula>
    </cfRule>
  </conditionalFormatting>
  <dataValidations count="1">
    <dataValidation type="decimal" showInputMessage="1" showErrorMessage="1" error="Enter a number greater than 0._x000a_Leave cell blank if the number of cases is 0." sqref="O68:O79 M68:M79">
      <formula1>1</formula1>
      <formula2>100000</formula2>
    </dataValidation>
  </dataValidations>
  <pageMargins left="0.25" right="0.25" top="0.25" bottom="0.5" header="0.25" footer="0.25"/>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36"/>
  <sheetViews>
    <sheetView showGridLines="0" zoomScale="90" zoomScaleNormal="90" workbookViewId="0">
      <selection activeCell="I7" sqref="I7"/>
    </sheetView>
  </sheetViews>
  <sheetFormatPr defaultRowHeight="11.25" x14ac:dyDescent="0.2"/>
  <cols>
    <col min="1" max="1" width="1.33203125" style="51" customWidth="1"/>
    <col min="2" max="2" width="24.33203125" style="51" customWidth="1"/>
    <col min="3" max="3" width="1" style="51" customWidth="1"/>
    <col min="4" max="4" width="15" style="51" customWidth="1"/>
    <col min="5" max="5" width="87.5" style="51" customWidth="1"/>
    <col min="6" max="6" width="0.83203125" style="51" customWidth="1"/>
    <col min="7" max="7" width="1.33203125" style="104" customWidth="1"/>
    <col min="8" max="8" width="4.33203125" style="186" customWidth="1"/>
    <col min="9" max="9" width="94.1640625" style="186" customWidth="1"/>
    <col min="10" max="14" width="9.33203125" style="186"/>
    <col min="15" max="26" width="9.33203125" style="51"/>
    <col min="27" max="16384" width="9.33203125" style="24"/>
  </cols>
  <sheetData>
    <row r="1" spans="1:49" ht="8.25" customHeight="1" x14ac:dyDescent="0.2"/>
    <row r="2" spans="1:49" ht="41.25" customHeight="1" x14ac:dyDescent="0.2">
      <c r="B2" s="339" t="s">
        <v>16</v>
      </c>
      <c r="C2" s="269"/>
      <c r="D2" s="442" t="s">
        <v>214</v>
      </c>
      <c r="E2" s="447"/>
      <c r="F2" s="199"/>
      <c r="G2" s="199"/>
      <c r="H2" s="199"/>
      <c r="I2" s="199"/>
      <c r="J2" s="199"/>
      <c r="K2" s="199"/>
      <c r="L2" s="155"/>
      <c r="M2" s="155"/>
      <c r="N2" s="317"/>
      <c r="O2" s="338"/>
      <c r="P2" s="338"/>
    </row>
    <row r="3" spans="1:49" s="28" customFormat="1" ht="8.25" customHeight="1" thickBot="1" x14ac:dyDescent="0.25">
      <c r="A3" s="25"/>
      <c r="B3" s="25"/>
      <c r="C3" s="26"/>
      <c r="D3" s="26"/>
      <c r="E3" s="26"/>
      <c r="F3" s="26"/>
      <c r="G3" s="102"/>
      <c r="H3" s="227"/>
      <c r="I3" s="227"/>
      <c r="J3" s="227"/>
      <c r="K3" s="227"/>
      <c r="L3" s="227"/>
      <c r="M3" s="227"/>
      <c r="N3" s="227"/>
      <c r="O3" s="71"/>
      <c r="P3" s="71"/>
      <c r="Q3" s="71"/>
      <c r="R3" s="26"/>
      <c r="S3" s="26"/>
      <c r="T3" s="26"/>
      <c r="U3" s="26"/>
      <c r="V3" s="26"/>
      <c r="W3" s="26"/>
      <c r="X3" s="26"/>
      <c r="Y3" s="26"/>
      <c r="Z3" s="26"/>
      <c r="AA3" s="27"/>
      <c r="AB3" s="27"/>
      <c r="AC3" s="27"/>
      <c r="AD3" s="27"/>
      <c r="AE3" s="27"/>
      <c r="AF3" s="27"/>
      <c r="AG3" s="27"/>
      <c r="AH3" s="27"/>
      <c r="AI3" s="27"/>
      <c r="AJ3" s="27"/>
      <c r="AK3" s="27"/>
      <c r="AL3" s="27"/>
      <c r="AM3" s="27"/>
      <c r="AN3" s="27"/>
      <c r="AO3" s="27"/>
      <c r="AP3" s="27"/>
      <c r="AQ3" s="27"/>
      <c r="AR3" s="27"/>
      <c r="AS3" s="27"/>
      <c r="AT3" s="27"/>
      <c r="AU3" s="27"/>
      <c r="AV3" s="27"/>
      <c r="AW3" s="27"/>
    </row>
    <row r="4" spans="1:49" s="28" customFormat="1" ht="66.75" customHeight="1" x14ac:dyDescent="0.2">
      <c r="A4" s="25"/>
      <c r="B4" s="25"/>
      <c r="C4" s="29"/>
      <c r="D4" s="435" t="s">
        <v>215</v>
      </c>
      <c r="E4" s="448"/>
      <c r="F4" s="26"/>
      <c r="G4" s="104"/>
      <c r="H4" s="186"/>
      <c r="I4" s="186"/>
      <c r="J4" s="186"/>
      <c r="K4" s="186"/>
      <c r="L4" s="186"/>
      <c r="M4" s="186"/>
      <c r="N4" s="186"/>
      <c r="O4" s="51"/>
      <c r="P4" s="51"/>
      <c r="Q4" s="51"/>
      <c r="R4" s="25"/>
      <c r="S4" s="25"/>
      <c r="T4" s="25"/>
      <c r="U4" s="25"/>
      <c r="V4" s="25"/>
      <c r="W4" s="25"/>
      <c r="X4" s="25"/>
      <c r="Y4" s="25"/>
      <c r="Z4" s="25"/>
    </row>
    <row r="5" spans="1:49" s="28" customFormat="1" ht="15" customHeight="1" thickBot="1" x14ac:dyDescent="0.25">
      <c r="A5" s="25"/>
      <c r="B5" s="25"/>
      <c r="C5" s="35"/>
      <c r="D5" s="36"/>
      <c r="E5" s="37"/>
      <c r="F5" s="26"/>
      <c r="G5" s="104"/>
      <c r="H5" s="186"/>
      <c r="I5" s="186"/>
      <c r="J5" s="186"/>
      <c r="K5" s="186"/>
      <c r="L5" s="186"/>
      <c r="M5" s="186"/>
      <c r="N5" s="186"/>
      <c r="O5" s="51"/>
      <c r="P5" s="51"/>
      <c r="Q5" s="51"/>
      <c r="R5" s="25"/>
      <c r="S5" s="25"/>
      <c r="T5" s="25"/>
      <c r="U5" s="25"/>
      <c r="V5" s="25"/>
      <c r="W5" s="25"/>
      <c r="X5" s="25"/>
      <c r="Y5" s="25"/>
      <c r="Z5" s="25"/>
    </row>
    <row r="6" spans="1:49" s="28" customFormat="1" ht="7.5" customHeight="1" thickBot="1" x14ac:dyDescent="0.25">
      <c r="A6" s="25"/>
      <c r="B6" s="25"/>
      <c r="C6" s="34"/>
      <c r="D6" s="34"/>
      <c r="E6" s="34"/>
      <c r="F6" s="26"/>
      <c r="G6" s="104"/>
      <c r="H6" s="186"/>
      <c r="I6" s="186"/>
      <c r="J6" s="186"/>
      <c r="K6" s="186"/>
      <c r="L6" s="186"/>
      <c r="M6" s="186"/>
      <c r="N6" s="186"/>
      <c r="O6" s="51"/>
      <c r="P6" s="51"/>
      <c r="Q6" s="51"/>
      <c r="R6" s="25"/>
      <c r="S6" s="25"/>
      <c r="T6" s="25"/>
      <c r="U6" s="25"/>
      <c r="V6" s="25"/>
      <c r="W6" s="25"/>
      <c r="X6" s="25"/>
      <c r="Y6" s="25"/>
      <c r="Z6" s="25"/>
    </row>
    <row r="7" spans="1:49" s="28" customFormat="1" ht="79.5" customHeight="1" x14ac:dyDescent="0.2">
      <c r="A7" s="25"/>
      <c r="B7" s="25"/>
      <c r="C7" s="56"/>
      <c r="D7" s="435" t="s">
        <v>216</v>
      </c>
      <c r="E7" s="448"/>
      <c r="F7" s="218"/>
      <c r="G7" s="201"/>
      <c r="H7" s="385"/>
      <c r="I7" s="385"/>
      <c r="J7" s="386"/>
      <c r="K7" s="386"/>
      <c r="L7" s="387"/>
      <c r="M7" s="387"/>
      <c r="N7" s="387"/>
      <c r="O7" s="202"/>
      <c r="P7" s="202"/>
      <c r="Q7" s="25"/>
      <c r="R7" s="25"/>
      <c r="S7" s="25"/>
      <c r="T7" s="25"/>
      <c r="U7" s="25"/>
      <c r="V7" s="25"/>
      <c r="W7" s="25"/>
      <c r="X7" s="25"/>
      <c r="Y7" s="25"/>
      <c r="Z7" s="25"/>
    </row>
    <row r="8" spans="1:49" s="28" customFormat="1" ht="15" customHeight="1" thickBot="1" x14ac:dyDescent="0.25">
      <c r="A8" s="25"/>
      <c r="B8" s="25"/>
      <c r="C8" s="62"/>
      <c r="D8" s="64"/>
      <c r="E8" s="217"/>
      <c r="F8" s="42"/>
      <c r="G8" s="43"/>
      <c r="H8" s="225"/>
      <c r="I8" s="225"/>
      <c r="J8" s="374"/>
      <c r="K8" s="374"/>
      <c r="L8" s="375"/>
      <c r="M8" s="375"/>
      <c r="N8" s="375"/>
      <c r="O8" s="68"/>
      <c r="P8" s="68"/>
      <c r="Q8" s="25"/>
      <c r="R8" s="25"/>
      <c r="S8" s="25"/>
      <c r="T8" s="25"/>
      <c r="U8" s="25"/>
      <c r="V8" s="25"/>
      <c r="W8" s="25"/>
      <c r="X8" s="25"/>
      <c r="Y8" s="25"/>
      <c r="Z8" s="25"/>
    </row>
    <row r="9" spans="1:49" s="28" customFormat="1" ht="8.25" customHeight="1" thickBot="1" x14ac:dyDescent="0.25">
      <c r="A9" s="25"/>
      <c r="B9" s="25"/>
      <c r="C9" s="26"/>
      <c r="D9" s="26"/>
      <c r="E9" s="26"/>
      <c r="F9" s="26"/>
      <c r="G9" s="104"/>
      <c r="H9" s="186"/>
      <c r="I9" s="186"/>
      <c r="J9" s="186"/>
      <c r="K9" s="186"/>
      <c r="L9" s="186"/>
      <c r="M9" s="186"/>
      <c r="N9" s="186"/>
      <c r="O9" s="51"/>
      <c r="P9" s="51"/>
      <c r="Q9" s="51"/>
      <c r="R9" s="25"/>
      <c r="S9" s="25"/>
      <c r="T9" s="25"/>
      <c r="U9" s="25"/>
      <c r="V9" s="25"/>
      <c r="W9" s="25"/>
      <c r="X9" s="25"/>
      <c r="Y9" s="25"/>
      <c r="Z9" s="25"/>
    </row>
    <row r="10" spans="1:49" s="28" customFormat="1" ht="15" customHeight="1" x14ac:dyDescent="0.2">
      <c r="A10" s="25"/>
      <c r="B10" s="25"/>
      <c r="C10" s="38"/>
      <c r="D10" s="39"/>
      <c r="E10" s="40"/>
      <c r="F10" s="26"/>
      <c r="G10" s="104"/>
      <c r="H10" s="186"/>
      <c r="I10" s="186"/>
      <c r="J10" s="186"/>
      <c r="K10" s="186"/>
      <c r="L10" s="186"/>
      <c r="M10" s="186"/>
      <c r="N10" s="186"/>
      <c r="O10" s="51"/>
      <c r="P10" s="51"/>
      <c r="Q10" s="51"/>
      <c r="R10" s="25"/>
      <c r="S10" s="25"/>
      <c r="T10" s="25"/>
      <c r="U10" s="25"/>
      <c r="V10" s="25"/>
      <c r="W10" s="25"/>
      <c r="X10" s="25"/>
      <c r="Y10" s="25"/>
      <c r="Z10" s="25"/>
    </row>
    <row r="11" spans="1:49" s="28" customFormat="1" ht="15" customHeight="1" x14ac:dyDescent="0.2">
      <c r="A11" s="25"/>
      <c r="B11" s="25"/>
      <c r="C11" s="60"/>
      <c r="D11" s="219"/>
      <c r="E11" s="366" t="s">
        <v>218</v>
      </c>
      <c r="F11" s="26"/>
      <c r="G11" s="104"/>
      <c r="H11" s="186"/>
      <c r="I11" s="186"/>
      <c r="J11" s="186"/>
      <c r="K11" s="186"/>
      <c r="L11" s="186"/>
      <c r="M11" s="186"/>
      <c r="N11" s="186"/>
      <c r="O11" s="51"/>
      <c r="P11" s="51"/>
      <c r="Q11" s="51"/>
      <c r="R11" s="25"/>
      <c r="S11" s="25"/>
      <c r="T11" s="25"/>
      <c r="U11" s="25"/>
      <c r="V11" s="25"/>
      <c r="W11" s="25"/>
      <c r="X11" s="25"/>
      <c r="Y11" s="25"/>
      <c r="Z11" s="25"/>
    </row>
    <row r="12" spans="1:49" s="28" customFormat="1" ht="15" customHeight="1" x14ac:dyDescent="0.2">
      <c r="A12" s="25"/>
      <c r="B12" s="25"/>
      <c r="C12" s="436"/>
      <c r="D12" s="433"/>
      <c r="E12" s="434"/>
      <c r="F12" s="26"/>
      <c r="G12" s="104"/>
      <c r="H12" s="224"/>
      <c r="I12" s="224"/>
      <c r="J12" s="224"/>
      <c r="K12" s="224"/>
      <c r="L12" s="224"/>
      <c r="M12" s="186"/>
      <c r="N12" s="186"/>
      <c r="O12" s="51"/>
      <c r="P12" s="51"/>
      <c r="Q12" s="51"/>
      <c r="R12" s="25"/>
      <c r="S12" s="25"/>
      <c r="T12" s="25"/>
      <c r="U12" s="25"/>
      <c r="V12" s="25"/>
      <c r="W12" s="25"/>
      <c r="X12" s="25"/>
      <c r="Y12" s="25"/>
      <c r="Z12" s="25"/>
    </row>
    <row r="13" spans="1:49" s="28" customFormat="1" ht="15" customHeight="1" x14ac:dyDescent="0.2">
      <c r="A13" s="25"/>
      <c r="B13" s="25"/>
      <c r="C13" s="42"/>
      <c r="D13" s="43"/>
      <c r="E13" s="44"/>
      <c r="F13" s="26"/>
      <c r="G13" s="104"/>
      <c r="H13" s="186"/>
      <c r="I13" s="388" t="s">
        <v>80</v>
      </c>
      <c r="J13" s="375">
        <f>+COUNTA('M3 - Input'!$C$12:$C$61)-COUNTIF('M3 - Input'!$C$12:$C$61,"")</f>
        <v>0</v>
      </c>
      <c r="K13" s="375" t="s">
        <v>222</v>
      </c>
      <c r="L13" s="224"/>
      <c r="M13" s="186"/>
      <c r="N13" s="186"/>
      <c r="O13" s="51"/>
      <c r="P13" s="51"/>
      <c r="Q13" s="51"/>
      <c r="R13" s="25"/>
      <c r="S13" s="25"/>
      <c r="T13" s="25"/>
      <c r="U13" s="25"/>
      <c r="V13" s="25"/>
      <c r="W13" s="25"/>
      <c r="X13" s="25"/>
      <c r="Y13" s="25"/>
      <c r="Z13" s="25"/>
    </row>
    <row r="14" spans="1:49" s="28" customFormat="1" ht="15" customHeight="1" x14ac:dyDescent="0.2">
      <c r="A14" s="25"/>
      <c r="B14" s="25"/>
      <c r="C14" s="42"/>
      <c r="D14" s="43"/>
      <c r="E14" s="44"/>
      <c r="F14" s="26"/>
      <c r="G14" s="104"/>
      <c r="H14" s="186"/>
      <c r="I14" s="226"/>
      <c r="J14" s="375"/>
      <c r="K14" s="375"/>
      <c r="L14" s="224"/>
      <c r="M14" s="186"/>
      <c r="N14" s="186"/>
      <c r="O14" s="51"/>
      <c r="P14" s="51"/>
      <c r="Q14" s="51"/>
      <c r="R14" s="25"/>
      <c r="S14" s="25"/>
      <c r="T14" s="25"/>
      <c r="U14" s="25"/>
      <c r="V14" s="25"/>
      <c r="W14" s="25"/>
      <c r="X14" s="25"/>
      <c r="Y14" s="25"/>
      <c r="Z14" s="25"/>
    </row>
    <row r="15" spans="1:49" s="28" customFormat="1" ht="15" customHeight="1" x14ac:dyDescent="0.2">
      <c r="A15" s="25"/>
      <c r="B15" s="25"/>
      <c r="C15" s="42"/>
      <c r="D15" s="43"/>
      <c r="E15" s="353">
        <f>COUNT('M3 - Input'!O12:O61)</f>
        <v>0</v>
      </c>
      <c r="F15" s="26"/>
      <c r="G15" s="104"/>
      <c r="H15" s="186"/>
      <c r="I15" s="226" t="s">
        <v>217</v>
      </c>
      <c r="J15" s="389" t="e">
        <f>+AVERAGE('M3 - Input'!O12:O61)</f>
        <v>#DIV/0!</v>
      </c>
      <c r="K15" s="375"/>
      <c r="L15" s="224"/>
      <c r="M15" s="186"/>
      <c r="N15" s="186"/>
      <c r="O15" s="51"/>
      <c r="P15" s="51"/>
      <c r="Q15" s="51"/>
      <c r="R15" s="25"/>
      <c r="S15" s="25"/>
      <c r="T15" s="25"/>
      <c r="U15" s="25"/>
      <c r="V15" s="25"/>
      <c r="W15" s="25"/>
      <c r="X15" s="25"/>
      <c r="Y15" s="25"/>
      <c r="Z15" s="25"/>
    </row>
    <row r="16" spans="1:49" s="28" customFormat="1" ht="15" customHeight="1" x14ac:dyDescent="0.2">
      <c r="A16" s="25"/>
      <c r="B16" s="25"/>
      <c r="C16" s="42"/>
      <c r="D16" s="43"/>
      <c r="E16" s="44"/>
      <c r="F16" s="26"/>
      <c r="G16" s="104"/>
      <c r="H16" s="186"/>
      <c r="I16" s="379"/>
      <c r="J16" s="380"/>
      <c r="K16" s="375"/>
      <c r="L16" s="224"/>
      <c r="M16" s="186"/>
      <c r="N16" s="186"/>
      <c r="O16" s="51"/>
      <c r="P16" s="51"/>
      <c r="Q16" s="51"/>
      <c r="R16" s="25"/>
      <c r="S16" s="25"/>
      <c r="T16" s="25"/>
      <c r="U16" s="25"/>
      <c r="V16" s="25"/>
      <c r="W16" s="25"/>
      <c r="X16" s="25"/>
      <c r="Y16" s="25"/>
      <c r="Z16" s="25"/>
    </row>
    <row r="17" spans="1:26" s="28" customFormat="1" ht="15" customHeight="1" x14ac:dyDescent="0.2">
      <c r="A17" s="25"/>
      <c r="B17" s="25"/>
      <c r="C17" s="42"/>
      <c r="D17" s="43"/>
      <c r="E17" s="44"/>
      <c r="F17" s="26"/>
      <c r="G17" s="104"/>
      <c r="H17" s="186"/>
      <c r="I17" s="226"/>
      <c r="J17" s="381"/>
      <c r="K17" s="375"/>
      <c r="L17" s="224"/>
      <c r="M17" s="186"/>
      <c r="N17" s="186"/>
      <c r="O17" s="51"/>
      <c r="P17" s="51"/>
      <c r="Q17" s="51"/>
      <c r="R17" s="25"/>
      <c r="S17" s="25"/>
      <c r="T17" s="25"/>
      <c r="U17" s="25"/>
      <c r="V17" s="25"/>
      <c r="W17" s="25"/>
      <c r="X17" s="25"/>
      <c r="Y17" s="25"/>
      <c r="Z17" s="25"/>
    </row>
    <row r="18" spans="1:26" s="28" customFormat="1" ht="15" customHeight="1" x14ac:dyDescent="0.2">
      <c r="A18" s="25"/>
      <c r="B18" s="25"/>
      <c r="C18" s="45"/>
      <c r="D18" s="46"/>
      <c r="E18" s="41"/>
      <c r="F18" s="26"/>
      <c r="G18" s="104"/>
      <c r="H18" s="186"/>
      <c r="I18" s="382" t="s">
        <v>93</v>
      </c>
      <c r="J18" s="390" t="str">
        <f>IF(SUMIF('M3 - Input'!$E$12:$E$61,"Success",'M3 - Input'!$K$12:$K$61)=0,"",SUMIF('M3 - Input'!$E$12:$E$61,"Success",'M3 - Input'!$O$12:$O$61)/((COUNTIF('M3 - Input'!$E$12:$E$61,"Success")-M18)))</f>
        <v/>
      </c>
      <c r="K18" s="233"/>
      <c r="L18" s="391"/>
      <c r="M18" s="186">
        <f t="array" ref="M18">SUM(('M3 - Input'!$E$12:$E$61="Success")*('M3 - Input'!$O$12:$O$61="see note"))+SUM(('M3 - Input'!$E$12:$E$61="Success")*('M3 - Input'!$O$12:$O$61=""))</f>
        <v>0</v>
      </c>
      <c r="N18" s="285"/>
      <c r="O18" s="343"/>
      <c r="P18" s="51"/>
      <c r="Q18" s="51"/>
      <c r="R18" s="25"/>
      <c r="S18" s="25"/>
      <c r="T18" s="25"/>
      <c r="U18" s="25"/>
      <c r="V18" s="25"/>
      <c r="W18" s="25"/>
      <c r="X18" s="25"/>
      <c r="Y18" s="25"/>
      <c r="Z18" s="25"/>
    </row>
    <row r="19" spans="1:26" s="28" customFormat="1" ht="15" customHeight="1" x14ac:dyDescent="0.2">
      <c r="A19" s="25"/>
      <c r="B19" s="25"/>
      <c r="C19" s="45"/>
      <c r="D19" s="46"/>
      <c r="E19" s="41"/>
      <c r="F19" s="26"/>
      <c r="G19" s="104"/>
      <c r="H19" s="186"/>
      <c r="I19" s="382" t="s">
        <v>94</v>
      </c>
      <c r="J19" s="392" t="str">
        <f>IF(SUMIF('M3 - Input'!$E$12:$E$61,"Withdrew While in Compliance",'M3 - Input'!$K$12:$K$61)=0,"",SUMIF('M3 - Input'!$E$12:$E$61,"Withdrew While in Compliance",'M3 - Input'!$O$12:$O$61)/((COUNTIF('M3 - Input'!$E$12:$E$61,"Withdrew While in Compliance")-M19)))</f>
        <v/>
      </c>
      <c r="K19" s="233"/>
      <c r="L19" s="224"/>
      <c r="M19" s="186">
        <f t="array" ref="M19">SUM(('M3 - Input'!$E$12:$E$61="Withdrew While in Compliance")*('M3 - Input'!$O$12:$O$61="see note"))+SUM(('M3 - Input'!$E$12:$E$61="Withdrew While in Compliance")*('M3 - Input'!$O$12:$O$61=""))</f>
        <v>0</v>
      </c>
      <c r="N19" s="186"/>
      <c r="O19" s="51"/>
      <c r="P19" s="51"/>
      <c r="Q19" s="51"/>
      <c r="R19" s="25"/>
      <c r="S19" s="25"/>
      <c r="T19" s="25"/>
      <c r="U19" s="25"/>
      <c r="V19" s="25"/>
      <c r="W19" s="25"/>
      <c r="X19" s="25"/>
      <c r="Y19" s="25"/>
      <c r="Z19" s="25"/>
    </row>
    <row r="20" spans="1:26" s="28" customFormat="1" ht="15" customHeight="1" x14ac:dyDescent="0.2">
      <c r="A20" s="25"/>
      <c r="B20" s="25"/>
      <c r="C20" s="45"/>
      <c r="D20" s="46"/>
      <c r="E20" s="41"/>
      <c r="F20" s="26"/>
      <c r="G20" s="104"/>
      <c r="H20" s="186"/>
      <c r="I20" s="382" t="s">
        <v>8</v>
      </c>
      <c r="J20" s="392" t="str">
        <f>IF(SUMIF('M3 - Input'!$E$12:$E$61,"Discharged",'M3 - Input'!$K$12:$K$61)=0,"",SUMIF('M3 - Input'!$E$12:$E$61,"Discharged",'M3 - Input'!$O$12:$O$61)/((COUNTIF('M3 - Input'!$E$12:$E$61,"Discharged")-M20)))</f>
        <v/>
      </c>
      <c r="K20" s="233"/>
      <c r="L20" s="224"/>
      <c r="M20" s="186">
        <f t="array" ref="M20">SUM(('M3 - Input'!$E$12:$E$61="Discharged")*('M3 - Input'!$O$12:$O$61="see note"))+SUM(('M3 - Input'!$E$12:$E$61="Discharged")*('M3 - Input'!$O$12:$O$61=""))</f>
        <v>0</v>
      </c>
      <c r="N20" s="186"/>
      <c r="O20" s="51"/>
      <c r="P20" s="51"/>
      <c r="Q20" s="51"/>
      <c r="R20" s="25"/>
      <c r="S20" s="25"/>
      <c r="T20" s="25"/>
      <c r="U20" s="25"/>
      <c r="V20" s="25"/>
      <c r="W20" s="25"/>
      <c r="X20" s="25"/>
      <c r="Y20" s="25"/>
      <c r="Z20" s="25"/>
    </row>
    <row r="21" spans="1:26" s="28" customFormat="1" ht="15" customHeight="1" x14ac:dyDescent="0.2">
      <c r="A21" s="25"/>
      <c r="B21" s="25"/>
      <c r="C21" s="45"/>
      <c r="D21" s="46"/>
      <c r="E21" s="356">
        <f>((COUNTIF('M3 - Input'!$E$12:$E$61,"Success")-M18))</f>
        <v>0</v>
      </c>
      <c r="F21" s="26"/>
      <c r="G21" s="104"/>
      <c r="H21" s="186"/>
      <c r="I21" s="258" t="s">
        <v>95</v>
      </c>
      <c r="J21" s="392" t="str">
        <f>IF(SUMIF('M3 - Input'!$E$12:$E$61,"Transferred to Another Treatment",'M3 - Input'!$K$12:$K$61)=0,"",SUMIF('M3 - Input'!$E$12:$E$61,"Transferred to Another Treatment",'M3 - Input'!$O$12:$O$61)/((COUNTIF('M3 - Input'!$E$12:$E$61,"Transferred to Another Treatment")-M21)))</f>
        <v/>
      </c>
      <c r="K21" s="375"/>
      <c r="L21" s="224"/>
      <c r="M21" s="186">
        <f t="array" ref="M21">SUM(('M3 - Input'!$E$12:$E$61="Transferred to Another Treatment")*('M3 - Input'!$O$12:$O$61="see note"))+SUM(('M3 - Input'!$E$12:$E$61="Transferred to Another Treatment")*('M3 - Input'!$O$12:$O$61=""))</f>
        <v>0</v>
      </c>
      <c r="N21" s="186"/>
      <c r="O21" s="51"/>
      <c r="P21" s="51"/>
      <c r="Q21" s="51"/>
      <c r="R21" s="25"/>
      <c r="S21" s="25"/>
      <c r="T21" s="25"/>
      <c r="U21" s="25"/>
      <c r="V21" s="25"/>
      <c r="W21" s="25"/>
      <c r="X21" s="25"/>
      <c r="Y21" s="25"/>
      <c r="Z21" s="25"/>
    </row>
    <row r="22" spans="1:26" s="28" customFormat="1" ht="15" customHeight="1" x14ac:dyDescent="0.2">
      <c r="A22" s="25"/>
      <c r="B22" s="25"/>
      <c r="C22" s="45"/>
      <c r="D22" s="46"/>
      <c r="E22" s="286"/>
      <c r="F22" s="26"/>
      <c r="G22" s="104"/>
      <c r="H22" s="186"/>
      <c r="I22" s="258" t="s">
        <v>185</v>
      </c>
      <c r="J22" s="392" t="str">
        <f>IF(SUMIF('M3 - Input'!$E$12:$E$61,"Failed to Complete/Terminated",'M3 - Input'!$K$12:$K$61)=0,"",SUMIF('M3 - Input'!$E$12:$E$61,"Failed to Complete/Terminated",'M3 - Input'!$O$12:$O$61)/((COUNTIF('M3 - Input'!$E$12:$E$61,"Failed to Complete/Terminated")-M22)))</f>
        <v/>
      </c>
      <c r="K22" s="375"/>
      <c r="L22" s="224"/>
      <c r="M22" s="186">
        <f t="array" ref="M22">SUM(('M3 - Input'!$E$12:$E$61="Failed to Complete/Terminated")*('M3 - Input'!$O$12:$O$61="see note"))+SUM(('M3 - Input'!$E$12:$E$61="Failed to Complete/Terminated")*('M3 - Input'!$O$12:$O$61=""))</f>
        <v>0</v>
      </c>
      <c r="N22" s="186"/>
      <c r="O22" s="51"/>
      <c r="P22" s="51"/>
      <c r="Q22" s="51"/>
      <c r="R22" s="25"/>
      <c r="S22" s="25"/>
      <c r="T22" s="25"/>
      <c r="U22" s="25"/>
      <c r="V22" s="25"/>
      <c r="W22" s="25"/>
      <c r="X22" s="25"/>
      <c r="Y22" s="25"/>
      <c r="Z22" s="25"/>
    </row>
    <row r="23" spans="1:26" s="28" customFormat="1" ht="15" customHeight="1" x14ac:dyDescent="0.2">
      <c r="A23" s="25"/>
      <c r="B23" s="25"/>
      <c r="C23" s="45"/>
      <c r="D23" s="46"/>
      <c r="E23" s="286">
        <f>((COUNTIF('M3 - Input'!$E$12:$E$61,"Withdrew While in Compliance")-M19))</f>
        <v>0</v>
      </c>
      <c r="F23" s="26"/>
      <c r="G23" s="104"/>
      <c r="H23" s="186"/>
      <c r="I23" s="186"/>
      <c r="J23" s="186"/>
      <c r="K23" s="375"/>
      <c r="L23" s="224"/>
      <c r="M23" s="186"/>
      <c r="N23" s="186"/>
      <c r="O23" s="51"/>
      <c r="P23" s="51"/>
      <c r="Q23" s="51"/>
      <c r="R23" s="25"/>
      <c r="S23" s="25"/>
      <c r="T23" s="25"/>
      <c r="U23" s="25"/>
      <c r="V23" s="25"/>
      <c r="W23" s="25"/>
      <c r="X23" s="25"/>
      <c r="Y23" s="25"/>
      <c r="Z23" s="25"/>
    </row>
    <row r="24" spans="1:26" s="28" customFormat="1" ht="15" customHeight="1" x14ac:dyDescent="0.2">
      <c r="A24" s="25"/>
      <c r="B24" s="25"/>
      <c r="C24" s="45"/>
      <c r="D24" s="46"/>
      <c r="E24" s="286"/>
      <c r="F24" s="26"/>
      <c r="G24" s="104"/>
      <c r="H24" s="382"/>
      <c r="I24" s="383"/>
      <c r="J24" s="224"/>
      <c r="K24" s="224"/>
      <c r="L24" s="224"/>
      <c r="M24" s="186"/>
      <c r="N24" s="186"/>
      <c r="O24" s="51"/>
      <c r="P24" s="51"/>
      <c r="Q24" s="51"/>
      <c r="R24" s="25"/>
      <c r="S24" s="25"/>
      <c r="T24" s="25"/>
      <c r="U24" s="25"/>
      <c r="V24" s="25"/>
      <c r="W24" s="25"/>
      <c r="X24" s="25"/>
      <c r="Y24" s="25"/>
      <c r="Z24" s="25"/>
    </row>
    <row r="25" spans="1:26" s="28" customFormat="1" ht="15" customHeight="1" x14ac:dyDescent="0.2">
      <c r="A25" s="25"/>
      <c r="B25" s="25"/>
      <c r="C25" s="45"/>
      <c r="D25" s="46"/>
      <c r="E25" s="286">
        <f>((COUNTIF('M3 - Input'!$E$12:$E$61,"Discharged")-M20))</f>
        <v>0</v>
      </c>
      <c r="F25" s="26"/>
      <c r="G25" s="104"/>
      <c r="H25" s="226"/>
      <c r="I25" s="381"/>
      <c r="J25" s="224"/>
      <c r="K25" s="224"/>
      <c r="L25" s="224"/>
      <c r="M25" s="186"/>
      <c r="N25" s="186"/>
      <c r="O25" s="51"/>
      <c r="P25" s="51"/>
      <c r="Q25" s="51"/>
      <c r="R25" s="25"/>
      <c r="S25" s="25"/>
      <c r="T25" s="25"/>
      <c r="U25" s="25"/>
      <c r="V25" s="25"/>
      <c r="W25" s="25"/>
      <c r="X25" s="25"/>
      <c r="Y25" s="25"/>
      <c r="Z25" s="25"/>
    </row>
    <row r="26" spans="1:26" s="28" customFormat="1" ht="15" customHeight="1" x14ac:dyDescent="0.2">
      <c r="A26" s="25"/>
      <c r="B26" s="25"/>
      <c r="C26" s="45"/>
      <c r="D26" s="46"/>
      <c r="E26" s="286"/>
      <c r="F26" s="26"/>
      <c r="G26" s="104"/>
      <c r="H26" s="382"/>
      <c r="I26" s="384"/>
      <c r="J26" s="224"/>
      <c r="K26" s="224"/>
      <c r="L26" s="224"/>
      <c r="M26" s="186"/>
      <c r="N26" s="186"/>
      <c r="O26" s="51"/>
      <c r="P26" s="51"/>
      <c r="Q26" s="51"/>
      <c r="R26" s="25"/>
      <c r="S26" s="25"/>
      <c r="T26" s="25"/>
      <c r="U26" s="25"/>
      <c r="V26" s="25"/>
      <c r="W26" s="25"/>
      <c r="X26" s="25"/>
      <c r="Y26" s="25"/>
      <c r="Z26" s="25"/>
    </row>
    <row r="27" spans="1:26" s="28" customFormat="1" ht="15" customHeight="1" x14ac:dyDescent="0.2">
      <c r="A27" s="25"/>
      <c r="B27" s="25"/>
      <c r="C27" s="45"/>
      <c r="D27" s="46"/>
      <c r="E27" s="286">
        <f>((COUNTIF('M3 - Input'!$E$12:$E$61,"Transferred to Another Treatment")-M21))</f>
        <v>0</v>
      </c>
      <c r="F27" s="26"/>
      <c r="G27" s="104"/>
      <c r="H27" s="382"/>
      <c r="I27" s="384"/>
      <c r="J27" s="224"/>
      <c r="K27" s="224"/>
      <c r="L27" s="224"/>
      <c r="M27" s="186"/>
      <c r="N27" s="186"/>
      <c r="O27" s="51"/>
      <c r="P27" s="51"/>
      <c r="Q27" s="51"/>
      <c r="R27" s="25"/>
      <c r="S27" s="25"/>
      <c r="T27" s="25"/>
      <c r="U27" s="25"/>
      <c r="V27" s="25"/>
      <c r="W27" s="25"/>
      <c r="X27" s="25"/>
      <c r="Y27" s="25"/>
      <c r="Z27" s="25"/>
    </row>
    <row r="28" spans="1:26" s="28" customFormat="1" ht="15" customHeight="1" x14ac:dyDescent="0.2">
      <c r="A28" s="25"/>
      <c r="B28" s="25"/>
      <c r="C28" s="45"/>
      <c r="D28" s="46"/>
      <c r="E28" s="286"/>
      <c r="F28" s="26"/>
      <c r="G28" s="104"/>
      <c r="H28" s="382"/>
      <c r="I28" s="384"/>
      <c r="J28" s="186"/>
      <c r="K28" s="224"/>
      <c r="L28" s="224"/>
      <c r="M28" s="186"/>
      <c r="N28" s="186"/>
      <c r="O28" s="51"/>
      <c r="P28" s="51"/>
      <c r="Q28" s="51"/>
      <c r="R28" s="25"/>
      <c r="S28" s="25"/>
      <c r="T28" s="25"/>
      <c r="U28" s="25"/>
      <c r="V28" s="25"/>
      <c r="W28" s="25"/>
      <c r="X28" s="25"/>
      <c r="Y28" s="25"/>
      <c r="Z28" s="25"/>
    </row>
    <row r="29" spans="1:26" s="28" customFormat="1" ht="15" customHeight="1" x14ac:dyDescent="0.2">
      <c r="A29" s="25"/>
      <c r="B29" s="25"/>
      <c r="C29" s="45"/>
      <c r="D29" s="46"/>
      <c r="E29" s="286">
        <f>((COUNTIF('M3 - Input'!$E$12:$E$61,"Failed to Complete/Terminated")-M22))</f>
        <v>0</v>
      </c>
      <c r="F29" s="26"/>
      <c r="G29" s="104"/>
      <c r="H29" s="382"/>
      <c r="I29" s="384"/>
      <c r="J29" s="186"/>
      <c r="K29" s="224"/>
      <c r="L29" s="224"/>
      <c r="M29" s="186"/>
      <c r="N29" s="186"/>
      <c r="O29" s="51"/>
      <c r="P29" s="51"/>
      <c r="Q29" s="51"/>
      <c r="R29" s="25"/>
      <c r="S29" s="25"/>
      <c r="T29" s="25"/>
      <c r="U29" s="25"/>
      <c r="V29" s="25"/>
      <c r="W29" s="25"/>
      <c r="X29" s="25"/>
      <c r="Y29" s="25"/>
      <c r="Z29" s="25"/>
    </row>
    <row r="30" spans="1:26" s="28" customFormat="1" ht="15" customHeight="1" x14ac:dyDescent="0.2">
      <c r="A30" s="25"/>
      <c r="B30" s="25"/>
      <c r="C30" s="45"/>
      <c r="D30" s="46"/>
      <c r="E30" s="286"/>
      <c r="F30" s="26"/>
      <c r="G30" s="104"/>
      <c r="H30" s="186"/>
      <c r="I30" s="186"/>
      <c r="J30" s="186"/>
      <c r="K30" s="186"/>
      <c r="L30" s="186"/>
      <c r="M30" s="186"/>
      <c r="N30" s="186"/>
      <c r="O30" s="51"/>
      <c r="P30" s="51"/>
      <c r="Q30" s="51"/>
      <c r="R30" s="25"/>
      <c r="S30" s="25"/>
      <c r="T30" s="25"/>
      <c r="U30" s="25"/>
      <c r="V30" s="25"/>
      <c r="W30" s="25"/>
      <c r="X30" s="25"/>
      <c r="Y30" s="25"/>
      <c r="Z30" s="25"/>
    </row>
    <row r="31" spans="1:26" s="28" customFormat="1" ht="15" customHeight="1" x14ac:dyDescent="0.2">
      <c r="A31" s="25"/>
      <c r="B31" s="25"/>
      <c r="C31" s="45"/>
      <c r="D31" s="46"/>
      <c r="E31" s="286"/>
      <c r="F31" s="26"/>
      <c r="G31" s="104"/>
      <c r="H31" s="186"/>
      <c r="I31" s="186"/>
      <c r="J31" s="186"/>
      <c r="K31" s="186"/>
      <c r="L31" s="186"/>
      <c r="M31" s="186"/>
      <c r="N31" s="186"/>
      <c r="O31" s="51"/>
      <c r="P31" s="51"/>
      <c r="Q31" s="51"/>
      <c r="R31" s="25"/>
      <c r="S31" s="25"/>
      <c r="T31" s="25"/>
      <c r="U31" s="25"/>
      <c r="V31" s="25"/>
      <c r="W31" s="25"/>
      <c r="X31" s="25"/>
      <c r="Y31" s="25"/>
      <c r="Z31" s="25"/>
    </row>
    <row r="32" spans="1:26" s="28" customFormat="1" ht="15" customHeight="1" thickBot="1" x14ac:dyDescent="0.25">
      <c r="A32" s="25"/>
      <c r="B32" s="25"/>
      <c r="C32" s="109"/>
      <c r="D32" s="89"/>
      <c r="E32" s="91"/>
      <c r="F32" s="26"/>
      <c r="G32" s="104"/>
      <c r="H32" s="186"/>
      <c r="I32" s="186"/>
      <c r="J32" s="186"/>
      <c r="K32" s="186"/>
      <c r="L32" s="186"/>
      <c r="M32" s="186"/>
      <c r="N32" s="186"/>
      <c r="O32" s="25"/>
      <c r="P32" s="25"/>
      <c r="Q32" s="25"/>
      <c r="R32" s="25"/>
      <c r="S32" s="25"/>
      <c r="T32" s="25"/>
      <c r="U32" s="25"/>
      <c r="V32" s="25"/>
      <c r="W32" s="25"/>
      <c r="X32" s="25"/>
      <c r="Y32" s="25"/>
      <c r="Z32" s="25"/>
    </row>
    <row r="33" spans="1:26" s="28" customFormat="1" ht="15" customHeight="1" x14ac:dyDescent="0.2">
      <c r="A33" s="25"/>
      <c r="B33" s="25"/>
      <c r="C33" s="51"/>
      <c r="D33" s="51"/>
      <c r="E33" s="51"/>
      <c r="F33" s="26"/>
      <c r="G33" s="104"/>
      <c r="H33" s="186"/>
      <c r="I33" s="186"/>
      <c r="J33" s="186"/>
      <c r="K33" s="186"/>
      <c r="L33" s="186"/>
      <c r="M33" s="186"/>
      <c r="N33" s="186"/>
      <c r="O33" s="25"/>
      <c r="P33" s="25"/>
      <c r="Q33" s="25"/>
      <c r="R33" s="25"/>
      <c r="S33" s="25"/>
      <c r="T33" s="25"/>
      <c r="U33" s="25"/>
      <c r="V33" s="25"/>
      <c r="W33" s="25"/>
      <c r="X33" s="25"/>
      <c r="Y33" s="25"/>
      <c r="Z33" s="25"/>
    </row>
    <row r="34" spans="1:26" x14ac:dyDescent="0.2">
      <c r="B34" s="50"/>
    </row>
    <row r="35" spans="1:26" ht="18" customHeight="1" x14ac:dyDescent="0.2">
      <c r="B35" s="50"/>
    </row>
    <row r="36" spans="1:26" ht="12.75" customHeight="1" x14ac:dyDescent="0.2">
      <c r="B36" s="50"/>
      <c r="F36" s="52"/>
    </row>
  </sheetData>
  <sheetProtection password="CAB7" sheet="1" objects="1" scenarios="1" selectLockedCells="1"/>
  <mergeCells count="4">
    <mergeCell ref="D2:E2"/>
    <mergeCell ref="D4:E4"/>
    <mergeCell ref="D7:E7"/>
    <mergeCell ref="C12:E12"/>
  </mergeCells>
  <pageMargins left="0.25" right="0.25" top="0.25" bottom="0.5" header="0.25" footer="0.25"/>
  <pageSetup scale="98" orientation="portrait"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62"/>
  <sheetViews>
    <sheetView showGridLines="0" topLeftCell="A7" zoomScale="90" zoomScaleNormal="90" workbookViewId="0">
      <selection activeCell="H12" sqref="H12:H15"/>
    </sheetView>
  </sheetViews>
  <sheetFormatPr defaultRowHeight="11.25" x14ac:dyDescent="0.2"/>
  <cols>
    <col min="1" max="1" width="1.1640625" style="51" customWidth="1"/>
    <col min="2" max="2" width="25" style="51" customWidth="1"/>
    <col min="3" max="3" width="2" style="51" customWidth="1"/>
    <col min="4" max="4" width="29.83203125" style="51" customWidth="1"/>
    <col min="5" max="5" width="3" style="51" customWidth="1"/>
    <col min="6" max="6" width="30.1640625" style="51" customWidth="1"/>
    <col min="7" max="7" width="0.83203125" style="51" customWidth="1"/>
    <col min="8" max="8" width="28.6640625" style="51" customWidth="1"/>
    <col min="9" max="9" width="1.1640625" style="153" customWidth="1"/>
    <col min="10" max="12" width="1.33203125" style="153" customWidth="1"/>
    <col min="13" max="13" width="3.6640625" style="51" customWidth="1"/>
    <col min="14" max="14" width="1.6640625" style="51" customWidth="1"/>
    <col min="15" max="28" width="9.33203125" style="186"/>
    <col min="29" max="37" width="9.33203125" style="51"/>
    <col min="38" max="16384" width="9.33203125" style="24"/>
  </cols>
  <sheetData>
    <row r="1" spans="1:51" ht="8.25" customHeight="1" x14ac:dyDescent="0.2"/>
    <row r="2" spans="1:51" ht="41.25" customHeight="1" x14ac:dyDescent="0.2">
      <c r="B2" s="197" t="s">
        <v>21</v>
      </c>
      <c r="C2" s="442" t="s">
        <v>175</v>
      </c>
      <c r="D2" s="443"/>
      <c r="E2" s="443"/>
      <c r="F2" s="443"/>
      <c r="G2" s="443"/>
      <c r="H2" s="443"/>
      <c r="I2" s="444"/>
      <c r="J2" s="444"/>
      <c r="K2" s="444"/>
      <c r="L2" s="444"/>
      <c r="M2" s="444"/>
    </row>
    <row r="3" spans="1:51" s="28" customFormat="1" ht="8.25" customHeight="1" thickBot="1" x14ac:dyDescent="0.25">
      <c r="A3" s="25"/>
      <c r="B3" s="25"/>
      <c r="C3" s="25"/>
      <c r="D3" s="25"/>
      <c r="E3" s="25"/>
      <c r="F3" s="26"/>
      <c r="G3" s="26"/>
      <c r="H3" s="26"/>
      <c r="I3" s="153"/>
      <c r="J3" s="153"/>
      <c r="K3" s="153"/>
      <c r="L3" s="153"/>
      <c r="M3" s="25"/>
      <c r="N3" s="26"/>
      <c r="O3" s="227"/>
      <c r="P3" s="227"/>
      <c r="Q3" s="227"/>
      <c r="R3" s="227"/>
      <c r="S3" s="227"/>
      <c r="T3" s="227"/>
      <c r="U3" s="227"/>
      <c r="V3" s="227"/>
      <c r="W3" s="227"/>
      <c r="X3" s="227"/>
      <c r="Y3" s="227"/>
      <c r="Z3" s="227"/>
      <c r="AA3" s="227"/>
      <c r="AB3" s="227"/>
      <c r="AC3" s="26"/>
      <c r="AD3" s="26"/>
      <c r="AE3" s="26"/>
      <c r="AF3" s="26"/>
      <c r="AG3" s="26"/>
      <c r="AH3" s="26"/>
      <c r="AI3" s="26"/>
      <c r="AJ3" s="26"/>
      <c r="AK3" s="26"/>
      <c r="AL3" s="27"/>
      <c r="AM3" s="27"/>
      <c r="AN3" s="27"/>
      <c r="AO3" s="27"/>
      <c r="AP3" s="27"/>
      <c r="AQ3" s="27"/>
      <c r="AR3" s="27"/>
      <c r="AS3" s="27"/>
      <c r="AT3" s="27"/>
      <c r="AU3" s="27"/>
      <c r="AV3" s="27"/>
      <c r="AW3" s="27"/>
      <c r="AX3" s="27"/>
      <c r="AY3" s="27"/>
    </row>
    <row r="4" spans="1:51" s="28" customFormat="1" ht="99.75" customHeight="1" x14ac:dyDescent="0.2">
      <c r="A4" s="25"/>
      <c r="B4" s="25"/>
      <c r="C4" s="56"/>
      <c r="D4" s="435" t="s">
        <v>142</v>
      </c>
      <c r="E4" s="437"/>
      <c r="F4" s="437"/>
      <c r="G4" s="437"/>
      <c r="H4" s="437"/>
      <c r="I4" s="437"/>
      <c r="J4" s="437"/>
      <c r="K4" s="437"/>
      <c r="L4" s="437"/>
      <c r="M4" s="58"/>
      <c r="N4" s="25"/>
      <c r="O4" s="186"/>
      <c r="P4" s="186"/>
      <c r="Q4" s="186"/>
      <c r="R4" s="186"/>
      <c r="S4" s="186"/>
      <c r="T4" s="186"/>
      <c r="U4" s="186"/>
      <c r="V4" s="186"/>
      <c r="W4" s="186"/>
      <c r="X4" s="186"/>
      <c r="Y4" s="186"/>
      <c r="Z4" s="186"/>
      <c r="AA4" s="186"/>
      <c r="AB4" s="186"/>
      <c r="AC4" s="25"/>
      <c r="AD4" s="25"/>
      <c r="AE4" s="25"/>
      <c r="AF4" s="25"/>
      <c r="AG4" s="25"/>
      <c r="AH4" s="25"/>
      <c r="AI4" s="25"/>
      <c r="AJ4" s="25"/>
      <c r="AK4" s="25"/>
    </row>
    <row r="5" spans="1:51" s="28" customFormat="1" ht="15" customHeight="1" thickBot="1" x14ac:dyDescent="0.25">
      <c r="A5" s="25"/>
      <c r="B5" s="25"/>
      <c r="C5" s="62"/>
      <c r="D5" s="140"/>
      <c r="E5" s="133"/>
      <c r="F5" s="64"/>
      <c r="G5" s="133"/>
      <c r="H5" s="133"/>
      <c r="I5" s="182"/>
      <c r="J5" s="182"/>
      <c r="K5" s="182"/>
      <c r="L5" s="182"/>
      <c r="M5" s="65"/>
      <c r="N5" s="25"/>
      <c r="O5" s="186"/>
      <c r="P5" s="186"/>
      <c r="Q5" s="186"/>
      <c r="R5" s="186"/>
      <c r="S5" s="186"/>
      <c r="T5" s="186"/>
      <c r="U5" s="186"/>
      <c r="V5" s="186"/>
      <c r="W5" s="186"/>
      <c r="X5" s="186"/>
      <c r="Y5" s="186"/>
      <c r="Z5" s="186"/>
      <c r="AA5" s="186"/>
      <c r="AB5" s="186"/>
      <c r="AC5" s="25"/>
      <c r="AD5" s="25"/>
      <c r="AE5" s="25"/>
      <c r="AF5" s="25"/>
      <c r="AG5" s="25"/>
      <c r="AH5" s="25"/>
      <c r="AI5" s="25"/>
      <c r="AJ5" s="25"/>
      <c r="AK5" s="25"/>
    </row>
    <row r="6" spans="1:51" s="28" customFormat="1" ht="8.25" customHeight="1" thickBot="1" x14ac:dyDescent="0.25">
      <c r="A6" s="25"/>
      <c r="B6" s="25"/>
      <c r="C6" s="25"/>
      <c r="D6" s="26"/>
      <c r="E6" s="141"/>
      <c r="F6" s="25"/>
      <c r="G6" s="26"/>
      <c r="H6" s="26"/>
      <c r="I6" s="155"/>
      <c r="J6" s="155"/>
      <c r="K6" s="155"/>
      <c r="L6" s="155"/>
      <c r="M6" s="25"/>
      <c r="N6" s="25"/>
      <c r="O6" s="186"/>
      <c r="P6" s="186"/>
      <c r="Q6" s="186"/>
      <c r="R6" s="186"/>
      <c r="S6" s="186"/>
      <c r="T6" s="186"/>
      <c r="U6" s="186"/>
      <c r="V6" s="186"/>
      <c r="W6" s="186"/>
      <c r="X6" s="186"/>
      <c r="Y6" s="186"/>
      <c r="Z6" s="186"/>
      <c r="AA6" s="186"/>
      <c r="AB6" s="186"/>
      <c r="AC6" s="25"/>
      <c r="AD6" s="25"/>
      <c r="AE6" s="25"/>
      <c r="AF6" s="25"/>
      <c r="AG6" s="25"/>
      <c r="AH6" s="25"/>
      <c r="AI6" s="25"/>
      <c r="AJ6" s="25"/>
      <c r="AK6" s="25"/>
    </row>
    <row r="7" spans="1:51" ht="18" customHeight="1" x14ac:dyDescent="0.2">
      <c r="A7" s="48"/>
      <c r="B7" s="49"/>
      <c r="C7" s="279"/>
      <c r="D7" s="259" t="s">
        <v>11</v>
      </c>
      <c r="E7" s="259"/>
      <c r="F7" s="259"/>
      <c r="G7" s="259"/>
      <c r="H7" s="259"/>
      <c r="I7" s="280"/>
      <c r="J7" s="280"/>
      <c r="K7" s="280"/>
      <c r="L7" s="280"/>
      <c r="M7" s="98"/>
    </row>
    <row r="8" spans="1:51" ht="12.75" customHeight="1" x14ac:dyDescent="0.2">
      <c r="A8" s="48"/>
      <c r="B8" s="49"/>
      <c r="C8" s="257"/>
      <c r="D8" s="261"/>
      <c r="E8" s="261"/>
      <c r="F8" s="261"/>
      <c r="G8" s="261"/>
      <c r="H8" s="261"/>
      <c r="I8" s="281"/>
      <c r="J8" s="281"/>
      <c r="K8" s="281"/>
      <c r="L8" s="281"/>
      <c r="M8" s="69"/>
    </row>
    <row r="9" spans="1:51" ht="18" customHeight="1" thickBot="1" x14ac:dyDescent="0.25">
      <c r="A9" s="48"/>
      <c r="B9" s="49"/>
      <c r="C9" s="180"/>
      <c r="D9" s="80"/>
      <c r="E9" s="80"/>
      <c r="F9" s="449" t="s">
        <v>123</v>
      </c>
      <c r="G9" s="450"/>
      <c r="H9" s="450"/>
      <c r="I9" s="156">
        <f>SUM(I12:I61)</f>
        <v>0</v>
      </c>
      <c r="J9" s="156">
        <f>SUM(J12:J61)</f>
        <v>0</v>
      </c>
      <c r="K9" s="156">
        <f>SUM(K12:K61)</f>
        <v>0</v>
      </c>
      <c r="L9" s="156">
        <f>SUM(L12:L61)</f>
        <v>0</v>
      </c>
      <c r="M9" s="69"/>
    </row>
    <row r="10" spans="1:51" s="85" customFormat="1" ht="30.75" customHeight="1" thickBot="1" x14ac:dyDescent="0.25">
      <c r="A10" s="68"/>
      <c r="B10" s="69"/>
      <c r="C10" s="180"/>
      <c r="D10" s="79" t="s">
        <v>2</v>
      </c>
      <c r="E10" s="80"/>
      <c r="F10" s="81" t="s">
        <v>124</v>
      </c>
      <c r="G10" s="80"/>
      <c r="H10" s="99" t="s">
        <v>125</v>
      </c>
      <c r="I10" s="157" t="s">
        <v>81</v>
      </c>
      <c r="J10" s="157" t="s">
        <v>82</v>
      </c>
      <c r="K10" s="157" t="s">
        <v>83</v>
      </c>
      <c r="L10" s="157" t="s">
        <v>84</v>
      </c>
      <c r="M10" s="69"/>
      <c r="N10" s="52"/>
      <c r="O10" s="233"/>
      <c r="P10" s="233"/>
      <c r="Q10" s="233"/>
      <c r="R10" s="233"/>
      <c r="S10" s="233"/>
      <c r="T10" s="233"/>
      <c r="U10" s="233"/>
      <c r="V10" s="233"/>
      <c r="W10" s="233"/>
      <c r="X10" s="233"/>
      <c r="Y10" s="233"/>
      <c r="Z10" s="233"/>
      <c r="AA10" s="233"/>
      <c r="AB10" s="233"/>
      <c r="AC10" s="52"/>
      <c r="AD10" s="52"/>
      <c r="AE10" s="52"/>
      <c r="AF10" s="52"/>
      <c r="AG10" s="52"/>
      <c r="AH10" s="52"/>
      <c r="AI10" s="52"/>
      <c r="AJ10" s="52"/>
      <c r="AK10" s="52"/>
    </row>
    <row r="11" spans="1:51" s="85" customFormat="1" ht="8.25" customHeight="1" thickBot="1" x14ac:dyDescent="0.25">
      <c r="A11" s="68"/>
      <c r="B11" s="69"/>
      <c r="C11" s="181"/>
      <c r="D11" s="86"/>
      <c r="E11" s="86"/>
      <c r="F11" s="86"/>
      <c r="G11" s="68"/>
      <c r="H11" s="86"/>
      <c r="I11" s="158"/>
      <c r="J11" s="281"/>
      <c r="K11" s="281"/>
      <c r="L11" s="281"/>
      <c r="M11" s="69"/>
      <c r="N11" s="52"/>
      <c r="O11" s="233"/>
      <c r="P11" s="233"/>
      <c r="Q11" s="233"/>
      <c r="R11" s="233"/>
      <c r="S11" s="233"/>
      <c r="T11" s="233"/>
      <c r="U11" s="233"/>
      <c r="V11" s="233"/>
      <c r="W11" s="233"/>
      <c r="X11" s="233"/>
      <c r="Y11" s="233"/>
      <c r="Z11" s="233"/>
      <c r="AA11" s="233"/>
      <c r="AB11" s="233"/>
      <c r="AC11" s="52"/>
      <c r="AD11" s="52"/>
      <c r="AE11" s="52"/>
      <c r="AF11" s="52"/>
      <c r="AG11" s="52"/>
      <c r="AH11" s="52"/>
      <c r="AI11" s="52"/>
      <c r="AJ11" s="52"/>
      <c r="AK11" s="52"/>
    </row>
    <row r="12" spans="1:51" ht="18" customHeight="1" thickBot="1" x14ac:dyDescent="0.25">
      <c r="A12" s="48"/>
      <c r="B12" s="49"/>
      <c r="C12" s="42"/>
      <c r="D12" s="126" t="str">
        <f>IF('Start Here-Common Inputs'!D24="","",'Start Here-Common Inputs'!D24)</f>
        <v/>
      </c>
      <c r="E12" s="43"/>
      <c r="F12" s="88"/>
      <c r="G12" s="67"/>
      <c r="H12" s="88"/>
      <c r="I12" s="157">
        <f>IF(AND(F12="Homeless", H12="Homeless"),1,0)</f>
        <v>0</v>
      </c>
      <c r="J12" s="157">
        <f>IF(AND(F12="Homeless", H12="Not Homeless"),1,0)</f>
        <v>0</v>
      </c>
      <c r="K12" s="157">
        <f>IF(AND(F12="Not Homeless", H12="Homeless"),1,0)</f>
        <v>0</v>
      </c>
      <c r="L12" s="157">
        <f>IF(AND(F12="Not Homeless", H12="Not Homeless"),1,0)</f>
        <v>0</v>
      </c>
      <c r="M12" s="69"/>
    </row>
    <row r="13" spans="1:51" ht="18" customHeight="1" thickBot="1" x14ac:dyDescent="0.25">
      <c r="A13" s="48"/>
      <c r="B13" s="49"/>
      <c r="C13" s="42"/>
      <c r="D13" s="126" t="str">
        <f>IF('Start Here-Common Inputs'!D25="","",'Start Here-Common Inputs'!D25)</f>
        <v/>
      </c>
      <c r="E13" s="43"/>
      <c r="F13" s="88"/>
      <c r="G13" s="67"/>
      <c r="H13" s="88"/>
      <c r="I13" s="157">
        <f>IF(AND(F13="Homeless", H13="Homeless"),1,0)</f>
        <v>0</v>
      </c>
      <c r="J13" s="157">
        <f>IF(AND(F13="Homeless", H13="Not Homeless"),1,0)</f>
        <v>0</v>
      </c>
      <c r="K13" s="157">
        <f>IF(AND(F13="Not Homeless", H13="Homeless"),1,0)</f>
        <v>0</v>
      </c>
      <c r="L13" s="157">
        <f>IF(AND(F13="Not Homeless", H13="Not Homeless"),1,0)</f>
        <v>0</v>
      </c>
      <c r="M13" s="69"/>
    </row>
    <row r="14" spans="1:51" ht="18" customHeight="1" thickBot="1" x14ac:dyDescent="0.25">
      <c r="A14" s="48"/>
      <c r="B14" s="49"/>
      <c r="C14" s="42"/>
      <c r="D14" s="126" t="str">
        <f>IF('Start Here-Common Inputs'!D26="","",'Start Here-Common Inputs'!D26)</f>
        <v/>
      </c>
      <c r="E14" s="43"/>
      <c r="F14" s="88"/>
      <c r="G14" s="67"/>
      <c r="H14" s="88"/>
      <c r="I14" s="157">
        <f>IF(AND(F14="Homeless", H14="Homeless"),1,0)</f>
        <v>0</v>
      </c>
      <c r="J14" s="157">
        <f>IF(AND(F14="Homeless", H14="Not Homeless"),1,0)</f>
        <v>0</v>
      </c>
      <c r="K14" s="157">
        <f>IF(AND(F14="Not Homeless", H14="Homeless"),1,0)</f>
        <v>0</v>
      </c>
      <c r="L14" s="157">
        <f>IF(AND(F14="Not Homeless", H14="Not Homeless"),1,0)</f>
        <v>0</v>
      </c>
      <c r="M14" s="69"/>
    </row>
    <row r="15" spans="1:51" ht="18" customHeight="1" thickBot="1" x14ac:dyDescent="0.25">
      <c r="A15" s="48"/>
      <c r="B15" s="49"/>
      <c r="C15" s="42"/>
      <c r="D15" s="126" t="str">
        <f>IF('Start Here-Common Inputs'!D27="","",'Start Here-Common Inputs'!D27)</f>
        <v/>
      </c>
      <c r="E15" s="43"/>
      <c r="F15" s="88"/>
      <c r="G15" s="67"/>
      <c r="H15" s="88"/>
      <c r="I15" s="157">
        <f>IF(AND(F15="Homeless", H15="Homeless"),1,0)</f>
        <v>0</v>
      </c>
      <c r="J15" s="157">
        <f>IF(AND(F15="Homeless", H15="Not Homeless"),1,0)</f>
        <v>0</v>
      </c>
      <c r="K15" s="157">
        <f>IF(AND(F15="Not Homeless", H15="Homeless"),1,0)</f>
        <v>0</v>
      </c>
      <c r="L15" s="157">
        <f>IF(AND(F15="Not Homeless", H15="Not Homeless"),1,0)</f>
        <v>0</v>
      </c>
      <c r="M15" s="69"/>
    </row>
    <row r="16" spans="1:51" ht="18" customHeight="1" thickBot="1" x14ac:dyDescent="0.25">
      <c r="A16" s="48"/>
      <c r="B16" s="49"/>
      <c r="C16" s="42"/>
      <c r="D16" s="126" t="str">
        <f>IF('Start Here-Common Inputs'!D28="","",'Start Here-Common Inputs'!D28)</f>
        <v/>
      </c>
      <c r="E16" s="43"/>
      <c r="F16" s="88"/>
      <c r="G16" s="68"/>
      <c r="H16" s="88"/>
      <c r="I16" s="157">
        <f t="shared" ref="I16:I61" si="0">IF(AND(F16="Homeless", H16="Homeless"),1,0)</f>
        <v>0</v>
      </c>
      <c r="J16" s="157">
        <f t="shared" ref="J16:J61" si="1">IF(AND(F16="Homeless", H16="Not Homeless"),1,0)</f>
        <v>0</v>
      </c>
      <c r="K16" s="157">
        <f t="shared" ref="K16:K61" si="2">IF(AND(F16="Not Homeless", H16="Homeless"),1,0)</f>
        <v>0</v>
      </c>
      <c r="L16" s="157">
        <f t="shared" ref="L16:L61" si="3">IF(AND(F16="Not Homeless", H16="Not Homeless"),1,0)</f>
        <v>0</v>
      </c>
      <c r="M16" s="69"/>
    </row>
    <row r="17" spans="1:13" ht="18" customHeight="1" thickBot="1" x14ac:dyDescent="0.25">
      <c r="A17" s="48"/>
      <c r="B17" s="49"/>
      <c r="C17" s="42"/>
      <c r="D17" s="126" t="str">
        <f>IF('Start Here-Common Inputs'!D29="","",'Start Here-Common Inputs'!D29)</f>
        <v/>
      </c>
      <c r="E17" s="43"/>
      <c r="F17" s="88"/>
      <c r="G17" s="68"/>
      <c r="H17" s="88"/>
      <c r="I17" s="157">
        <f t="shared" si="0"/>
        <v>0</v>
      </c>
      <c r="J17" s="157">
        <f t="shared" si="1"/>
        <v>0</v>
      </c>
      <c r="K17" s="157">
        <f t="shared" si="2"/>
        <v>0</v>
      </c>
      <c r="L17" s="157">
        <f t="shared" si="3"/>
        <v>0</v>
      </c>
      <c r="M17" s="69"/>
    </row>
    <row r="18" spans="1:13" ht="18" customHeight="1" thickBot="1" x14ac:dyDescent="0.25">
      <c r="A18" s="48"/>
      <c r="B18" s="49"/>
      <c r="C18" s="42"/>
      <c r="D18" s="126" t="str">
        <f>IF('Start Here-Common Inputs'!D30="","",'Start Here-Common Inputs'!D30)</f>
        <v/>
      </c>
      <c r="E18" s="43"/>
      <c r="F18" s="88"/>
      <c r="G18" s="68"/>
      <c r="H18" s="88"/>
      <c r="I18" s="157">
        <f t="shared" si="0"/>
        <v>0</v>
      </c>
      <c r="J18" s="157">
        <f t="shared" si="1"/>
        <v>0</v>
      </c>
      <c r="K18" s="157">
        <f t="shared" si="2"/>
        <v>0</v>
      </c>
      <c r="L18" s="157">
        <f t="shared" si="3"/>
        <v>0</v>
      </c>
      <c r="M18" s="69"/>
    </row>
    <row r="19" spans="1:13" ht="18" customHeight="1" thickBot="1" x14ac:dyDescent="0.25">
      <c r="A19" s="48"/>
      <c r="B19" s="49"/>
      <c r="C19" s="42"/>
      <c r="D19" s="126" t="str">
        <f>IF('Start Here-Common Inputs'!D31="","",'Start Here-Common Inputs'!D31)</f>
        <v/>
      </c>
      <c r="E19" s="43"/>
      <c r="F19" s="88"/>
      <c r="G19" s="68"/>
      <c r="H19" s="88"/>
      <c r="I19" s="157">
        <f t="shared" si="0"/>
        <v>0</v>
      </c>
      <c r="J19" s="157">
        <f t="shared" si="1"/>
        <v>0</v>
      </c>
      <c r="K19" s="157">
        <f t="shared" si="2"/>
        <v>0</v>
      </c>
      <c r="L19" s="157">
        <f t="shared" si="3"/>
        <v>0</v>
      </c>
      <c r="M19" s="69"/>
    </row>
    <row r="20" spans="1:13" ht="18" customHeight="1" thickBot="1" x14ac:dyDescent="0.25">
      <c r="A20" s="48"/>
      <c r="B20" s="49"/>
      <c r="C20" s="42"/>
      <c r="D20" s="126" t="str">
        <f>IF('Start Here-Common Inputs'!D32="","",'Start Here-Common Inputs'!D32)</f>
        <v/>
      </c>
      <c r="E20" s="43"/>
      <c r="F20" s="88"/>
      <c r="G20" s="68"/>
      <c r="H20" s="88"/>
      <c r="I20" s="157">
        <f t="shared" si="0"/>
        <v>0</v>
      </c>
      <c r="J20" s="157">
        <f t="shared" si="1"/>
        <v>0</v>
      </c>
      <c r="K20" s="157">
        <f t="shared" si="2"/>
        <v>0</v>
      </c>
      <c r="L20" s="157">
        <f t="shared" si="3"/>
        <v>0</v>
      </c>
      <c r="M20" s="69"/>
    </row>
    <row r="21" spans="1:13" ht="18" customHeight="1" thickBot="1" x14ac:dyDescent="0.25">
      <c r="A21" s="48"/>
      <c r="B21" s="49"/>
      <c r="C21" s="42"/>
      <c r="D21" s="126" t="str">
        <f>IF('Start Here-Common Inputs'!D33="","",'Start Here-Common Inputs'!D33)</f>
        <v/>
      </c>
      <c r="E21" s="43"/>
      <c r="F21" s="88"/>
      <c r="G21" s="68"/>
      <c r="H21" s="88"/>
      <c r="I21" s="157">
        <f t="shared" si="0"/>
        <v>0</v>
      </c>
      <c r="J21" s="157">
        <f t="shared" si="1"/>
        <v>0</v>
      </c>
      <c r="K21" s="157">
        <f t="shared" si="2"/>
        <v>0</v>
      </c>
      <c r="L21" s="157">
        <f t="shared" si="3"/>
        <v>0</v>
      </c>
      <c r="M21" s="69"/>
    </row>
    <row r="22" spans="1:13" ht="18" customHeight="1" thickBot="1" x14ac:dyDescent="0.25">
      <c r="A22" s="48"/>
      <c r="B22" s="49"/>
      <c r="C22" s="42"/>
      <c r="D22" s="126" t="str">
        <f>IF('Start Here-Common Inputs'!D34="","",'Start Here-Common Inputs'!D34)</f>
        <v/>
      </c>
      <c r="E22" s="43"/>
      <c r="F22" s="88"/>
      <c r="G22" s="68"/>
      <c r="H22" s="88"/>
      <c r="I22" s="157">
        <f t="shared" si="0"/>
        <v>0</v>
      </c>
      <c r="J22" s="157">
        <f t="shared" si="1"/>
        <v>0</v>
      </c>
      <c r="K22" s="157">
        <f t="shared" si="2"/>
        <v>0</v>
      </c>
      <c r="L22" s="157">
        <f t="shared" si="3"/>
        <v>0</v>
      </c>
      <c r="M22" s="69"/>
    </row>
    <row r="23" spans="1:13" ht="18" customHeight="1" thickBot="1" x14ac:dyDescent="0.25">
      <c r="A23" s="48"/>
      <c r="B23" s="49"/>
      <c r="C23" s="42"/>
      <c r="D23" s="126" t="str">
        <f>IF('Start Here-Common Inputs'!D35="","",'Start Here-Common Inputs'!D35)</f>
        <v/>
      </c>
      <c r="E23" s="43"/>
      <c r="F23" s="88"/>
      <c r="G23" s="68"/>
      <c r="H23" s="88"/>
      <c r="I23" s="157">
        <f t="shared" si="0"/>
        <v>0</v>
      </c>
      <c r="J23" s="157">
        <f t="shared" si="1"/>
        <v>0</v>
      </c>
      <c r="K23" s="157">
        <f t="shared" si="2"/>
        <v>0</v>
      </c>
      <c r="L23" s="157">
        <f t="shared" si="3"/>
        <v>0</v>
      </c>
      <c r="M23" s="69"/>
    </row>
    <row r="24" spans="1:13" ht="18" customHeight="1" thickBot="1" x14ac:dyDescent="0.25">
      <c r="A24" s="48"/>
      <c r="B24" s="49"/>
      <c r="C24" s="42"/>
      <c r="D24" s="126" t="str">
        <f>IF('Start Here-Common Inputs'!D36="","",'Start Here-Common Inputs'!D36)</f>
        <v/>
      </c>
      <c r="E24" s="43"/>
      <c r="F24" s="88"/>
      <c r="G24" s="68"/>
      <c r="H24" s="88"/>
      <c r="I24" s="157">
        <f t="shared" si="0"/>
        <v>0</v>
      </c>
      <c r="J24" s="157">
        <f t="shared" si="1"/>
        <v>0</v>
      </c>
      <c r="K24" s="157">
        <f t="shared" si="2"/>
        <v>0</v>
      </c>
      <c r="L24" s="157">
        <f t="shared" si="3"/>
        <v>0</v>
      </c>
      <c r="M24" s="69"/>
    </row>
    <row r="25" spans="1:13" ht="18" customHeight="1" thickBot="1" x14ac:dyDescent="0.25">
      <c r="A25" s="48"/>
      <c r="B25" s="49"/>
      <c r="C25" s="42"/>
      <c r="D25" s="126" t="str">
        <f>IF('Start Here-Common Inputs'!D37="","",'Start Here-Common Inputs'!D37)</f>
        <v/>
      </c>
      <c r="E25" s="43"/>
      <c r="F25" s="88"/>
      <c r="G25" s="68"/>
      <c r="H25" s="88"/>
      <c r="I25" s="157">
        <f t="shared" si="0"/>
        <v>0</v>
      </c>
      <c r="J25" s="157">
        <f t="shared" si="1"/>
        <v>0</v>
      </c>
      <c r="K25" s="157">
        <f t="shared" si="2"/>
        <v>0</v>
      </c>
      <c r="L25" s="157">
        <f t="shared" si="3"/>
        <v>0</v>
      </c>
      <c r="M25" s="69"/>
    </row>
    <row r="26" spans="1:13" ht="18" customHeight="1" thickBot="1" x14ac:dyDescent="0.25">
      <c r="A26" s="48"/>
      <c r="B26" s="49"/>
      <c r="C26" s="42"/>
      <c r="D26" s="126" t="str">
        <f>IF('Start Here-Common Inputs'!D38="","",'Start Here-Common Inputs'!D38)</f>
        <v/>
      </c>
      <c r="E26" s="43"/>
      <c r="F26" s="88"/>
      <c r="G26" s="68"/>
      <c r="H26" s="88"/>
      <c r="I26" s="157">
        <f t="shared" si="0"/>
        <v>0</v>
      </c>
      <c r="J26" s="157">
        <f t="shared" si="1"/>
        <v>0</v>
      </c>
      <c r="K26" s="157">
        <f t="shared" si="2"/>
        <v>0</v>
      </c>
      <c r="L26" s="157">
        <f t="shared" si="3"/>
        <v>0</v>
      </c>
      <c r="M26" s="69"/>
    </row>
    <row r="27" spans="1:13" ht="18" customHeight="1" thickBot="1" x14ac:dyDescent="0.25">
      <c r="A27" s="48"/>
      <c r="B27" s="49"/>
      <c r="C27" s="42"/>
      <c r="D27" s="126" t="str">
        <f>IF('Start Here-Common Inputs'!D39="","",'Start Here-Common Inputs'!D39)</f>
        <v/>
      </c>
      <c r="E27" s="43"/>
      <c r="F27" s="88"/>
      <c r="G27" s="68"/>
      <c r="H27" s="88"/>
      <c r="I27" s="157">
        <f t="shared" si="0"/>
        <v>0</v>
      </c>
      <c r="J27" s="157">
        <f t="shared" si="1"/>
        <v>0</v>
      </c>
      <c r="K27" s="157">
        <f t="shared" si="2"/>
        <v>0</v>
      </c>
      <c r="L27" s="157">
        <f t="shared" si="3"/>
        <v>0</v>
      </c>
      <c r="M27" s="69"/>
    </row>
    <row r="28" spans="1:13" ht="18" customHeight="1" thickBot="1" x14ac:dyDescent="0.25">
      <c r="A28" s="48"/>
      <c r="B28" s="49"/>
      <c r="C28" s="42"/>
      <c r="D28" s="126" t="str">
        <f>IF('Start Here-Common Inputs'!D40="","",'Start Here-Common Inputs'!D40)</f>
        <v/>
      </c>
      <c r="E28" s="43"/>
      <c r="F28" s="88"/>
      <c r="G28" s="68"/>
      <c r="H28" s="88"/>
      <c r="I28" s="157">
        <f t="shared" si="0"/>
        <v>0</v>
      </c>
      <c r="J28" s="157">
        <f t="shared" si="1"/>
        <v>0</v>
      </c>
      <c r="K28" s="157">
        <f t="shared" si="2"/>
        <v>0</v>
      </c>
      <c r="L28" s="157">
        <f t="shared" si="3"/>
        <v>0</v>
      </c>
      <c r="M28" s="69"/>
    </row>
    <row r="29" spans="1:13" ht="18" customHeight="1" thickBot="1" x14ac:dyDescent="0.25">
      <c r="A29" s="48"/>
      <c r="B29" s="49"/>
      <c r="C29" s="42"/>
      <c r="D29" s="126" t="str">
        <f>IF('Start Here-Common Inputs'!D41="","",'Start Here-Common Inputs'!D41)</f>
        <v/>
      </c>
      <c r="E29" s="43"/>
      <c r="F29" s="88"/>
      <c r="G29" s="68"/>
      <c r="H29" s="88"/>
      <c r="I29" s="157">
        <f t="shared" si="0"/>
        <v>0</v>
      </c>
      <c r="J29" s="157">
        <f t="shared" si="1"/>
        <v>0</v>
      </c>
      <c r="K29" s="157">
        <f t="shared" si="2"/>
        <v>0</v>
      </c>
      <c r="L29" s="157">
        <f t="shared" si="3"/>
        <v>0</v>
      </c>
      <c r="M29" s="69"/>
    </row>
    <row r="30" spans="1:13" ht="18" customHeight="1" thickBot="1" x14ac:dyDescent="0.25">
      <c r="A30" s="48"/>
      <c r="B30" s="49"/>
      <c r="C30" s="42"/>
      <c r="D30" s="126" t="str">
        <f>IF('Start Here-Common Inputs'!D42="","",'Start Here-Common Inputs'!D42)</f>
        <v/>
      </c>
      <c r="E30" s="43"/>
      <c r="F30" s="88"/>
      <c r="G30" s="68"/>
      <c r="H30" s="88"/>
      <c r="I30" s="157">
        <f t="shared" si="0"/>
        <v>0</v>
      </c>
      <c r="J30" s="157">
        <f t="shared" si="1"/>
        <v>0</v>
      </c>
      <c r="K30" s="157">
        <f t="shared" si="2"/>
        <v>0</v>
      </c>
      <c r="L30" s="157">
        <f t="shared" si="3"/>
        <v>0</v>
      </c>
      <c r="M30" s="69"/>
    </row>
    <row r="31" spans="1:13" ht="18" customHeight="1" thickBot="1" x14ac:dyDescent="0.25">
      <c r="A31" s="48"/>
      <c r="B31" s="49"/>
      <c r="C31" s="42"/>
      <c r="D31" s="126" t="str">
        <f>IF('Start Here-Common Inputs'!D43="","",'Start Here-Common Inputs'!D43)</f>
        <v/>
      </c>
      <c r="E31" s="43"/>
      <c r="F31" s="88"/>
      <c r="G31" s="68"/>
      <c r="H31" s="88"/>
      <c r="I31" s="157">
        <f t="shared" si="0"/>
        <v>0</v>
      </c>
      <c r="J31" s="157">
        <f t="shared" si="1"/>
        <v>0</v>
      </c>
      <c r="K31" s="157">
        <f t="shared" si="2"/>
        <v>0</v>
      </c>
      <c r="L31" s="157">
        <f t="shared" si="3"/>
        <v>0</v>
      </c>
      <c r="M31" s="69"/>
    </row>
    <row r="32" spans="1:13" ht="18" customHeight="1" thickBot="1" x14ac:dyDescent="0.25">
      <c r="A32" s="48"/>
      <c r="B32" s="49"/>
      <c r="C32" s="42"/>
      <c r="D32" s="126" t="str">
        <f>IF('Start Here-Common Inputs'!D44="","",'Start Here-Common Inputs'!D44)</f>
        <v/>
      </c>
      <c r="E32" s="43"/>
      <c r="F32" s="88"/>
      <c r="G32" s="68"/>
      <c r="H32" s="88"/>
      <c r="I32" s="157">
        <f t="shared" si="0"/>
        <v>0</v>
      </c>
      <c r="J32" s="157">
        <f t="shared" si="1"/>
        <v>0</v>
      </c>
      <c r="K32" s="157">
        <f t="shared" si="2"/>
        <v>0</v>
      </c>
      <c r="L32" s="157">
        <f t="shared" si="3"/>
        <v>0</v>
      </c>
      <c r="M32" s="69"/>
    </row>
    <row r="33" spans="1:13" ht="18" customHeight="1" thickBot="1" x14ac:dyDescent="0.25">
      <c r="A33" s="48"/>
      <c r="B33" s="49"/>
      <c r="C33" s="42"/>
      <c r="D33" s="126" t="str">
        <f>IF('Start Here-Common Inputs'!D45="","",'Start Here-Common Inputs'!D45)</f>
        <v/>
      </c>
      <c r="E33" s="43"/>
      <c r="F33" s="88"/>
      <c r="G33" s="68"/>
      <c r="H33" s="88"/>
      <c r="I33" s="157">
        <f t="shared" si="0"/>
        <v>0</v>
      </c>
      <c r="J33" s="157">
        <f t="shared" si="1"/>
        <v>0</v>
      </c>
      <c r="K33" s="157">
        <f t="shared" si="2"/>
        <v>0</v>
      </c>
      <c r="L33" s="157">
        <f t="shared" si="3"/>
        <v>0</v>
      </c>
      <c r="M33" s="69"/>
    </row>
    <row r="34" spans="1:13" ht="18" customHeight="1" thickBot="1" x14ac:dyDescent="0.25">
      <c r="A34" s="48"/>
      <c r="B34" s="49"/>
      <c r="C34" s="42"/>
      <c r="D34" s="126" t="str">
        <f>IF('Start Here-Common Inputs'!D46="","",'Start Here-Common Inputs'!D46)</f>
        <v/>
      </c>
      <c r="E34" s="43"/>
      <c r="F34" s="88"/>
      <c r="G34" s="68"/>
      <c r="H34" s="88"/>
      <c r="I34" s="157">
        <f t="shared" si="0"/>
        <v>0</v>
      </c>
      <c r="J34" s="157">
        <f t="shared" si="1"/>
        <v>0</v>
      </c>
      <c r="K34" s="157">
        <f t="shared" si="2"/>
        <v>0</v>
      </c>
      <c r="L34" s="157">
        <f t="shared" si="3"/>
        <v>0</v>
      </c>
      <c r="M34" s="69"/>
    </row>
    <row r="35" spans="1:13" ht="18" customHeight="1" thickBot="1" x14ac:dyDescent="0.25">
      <c r="A35" s="48"/>
      <c r="B35" s="49"/>
      <c r="C35" s="42"/>
      <c r="D35" s="126" t="str">
        <f>IF('Start Here-Common Inputs'!D47="","",'Start Here-Common Inputs'!D47)</f>
        <v/>
      </c>
      <c r="E35" s="43"/>
      <c r="F35" s="88"/>
      <c r="G35" s="68"/>
      <c r="H35" s="88"/>
      <c r="I35" s="157">
        <f t="shared" si="0"/>
        <v>0</v>
      </c>
      <c r="J35" s="157">
        <f t="shared" si="1"/>
        <v>0</v>
      </c>
      <c r="K35" s="157">
        <f t="shared" si="2"/>
        <v>0</v>
      </c>
      <c r="L35" s="157">
        <f t="shared" si="3"/>
        <v>0</v>
      </c>
      <c r="M35" s="69"/>
    </row>
    <row r="36" spans="1:13" ht="18" customHeight="1" thickBot="1" x14ac:dyDescent="0.25">
      <c r="A36" s="48"/>
      <c r="B36" s="49"/>
      <c r="C36" s="42"/>
      <c r="D36" s="126" t="str">
        <f>IF('Start Here-Common Inputs'!D48="","",'Start Here-Common Inputs'!D48)</f>
        <v/>
      </c>
      <c r="E36" s="43"/>
      <c r="F36" s="88"/>
      <c r="G36" s="68"/>
      <c r="H36" s="88"/>
      <c r="I36" s="157">
        <f t="shared" si="0"/>
        <v>0</v>
      </c>
      <c r="J36" s="157">
        <f t="shared" si="1"/>
        <v>0</v>
      </c>
      <c r="K36" s="157">
        <f t="shared" si="2"/>
        <v>0</v>
      </c>
      <c r="L36" s="157">
        <f t="shared" si="3"/>
        <v>0</v>
      </c>
      <c r="M36" s="69"/>
    </row>
    <row r="37" spans="1:13" ht="18" customHeight="1" thickBot="1" x14ac:dyDescent="0.25">
      <c r="A37" s="48"/>
      <c r="B37" s="49"/>
      <c r="C37" s="42"/>
      <c r="D37" s="126" t="str">
        <f>IF('Start Here-Common Inputs'!D49="","",'Start Here-Common Inputs'!D49)</f>
        <v/>
      </c>
      <c r="E37" s="43"/>
      <c r="F37" s="88"/>
      <c r="G37" s="68"/>
      <c r="H37" s="88"/>
      <c r="I37" s="157">
        <f t="shared" si="0"/>
        <v>0</v>
      </c>
      <c r="J37" s="157">
        <f t="shared" si="1"/>
        <v>0</v>
      </c>
      <c r="K37" s="157">
        <f t="shared" si="2"/>
        <v>0</v>
      </c>
      <c r="L37" s="157">
        <f t="shared" si="3"/>
        <v>0</v>
      </c>
      <c r="M37" s="69"/>
    </row>
    <row r="38" spans="1:13" ht="18" customHeight="1" thickBot="1" x14ac:dyDescent="0.25">
      <c r="A38" s="48"/>
      <c r="B38" s="49"/>
      <c r="C38" s="42"/>
      <c r="D38" s="126" t="str">
        <f>IF('Start Here-Common Inputs'!D50="","",'Start Here-Common Inputs'!D50)</f>
        <v/>
      </c>
      <c r="E38" s="43"/>
      <c r="F38" s="88"/>
      <c r="G38" s="68"/>
      <c r="H38" s="88"/>
      <c r="I38" s="157">
        <f t="shared" si="0"/>
        <v>0</v>
      </c>
      <c r="J38" s="157">
        <f t="shared" si="1"/>
        <v>0</v>
      </c>
      <c r="K38" s="157">
        <f t="shared" si="2"/>
        <v>0</v>
      </c>
      <c r="L38" s="157">
        <f t="shared" si="3"/>
        <v>0</v>
      </c>
      <c r="M38" s="69"/>
    </row>
    <row r="39" spans="1:13" ht="18" customHeight="1" thickBot="1" x14ac:dyDescent="0.25">
      <c r="A39" s="48"/>
      <c r="B39" s="49"/>
      <c r="C39" s="42"/>
      <c r="D39" s="126" t="str">
        <f>IF('Start Here-Common Inputs'!D51="","",'Start Here-Common Inputs'!D51)</f>
        <v/>
      </c>
      <c r="E39" s="43"/>
      <c r="F39" s="88"/>
      <c r="G39" s="68"/>
      <c r="H39" s="88"/>
      <c r="I39" s="157">
        <f t="shared" si="0"/>
        <v>0</v>
      </c>
      <c r="J39" s="157">
        <f t="shared" si="1"/>
        <v>0</v>
      </c>
      <c r="K39" s="157">
        <f t="shared" si="2"/>
        <v>0</v>
      </c>
      <c r="L39" s="157">
        <f t="shared" si="3"/>
        <v>0</v>
      </c>
      <c r="M39" s="69"/>
    </row>
    <row r="40" spans="1:13" ht="18" customHeight="1" thickBot="1" x14ac:dyDescent="0.25">
      <c r="A40" s="48"/>
      <c r="B40" s="49"/>
      <c r="C40" s="42"/>
      <c r="D40" s="126" t="str">
        <f>IF('Start Here-Common Inputs'!D52="","",'Start Here-Common Inputs'!D52)</f>
        <v/>
      </c>
      <c r="E40" s="43"/>
      <c r="F40" s="88"/>
      <c r="G40" s="68"/>
      <c r="H40" s="88"/>
      <c r="I40" s="157">
        <f t="shared" si="0"/>
        <v>0</v>
      </c>
      <c r="J40" s="157">
        <f t="shared" si="1"/>
        <v>0</v>
      </c>
      <c r="K40" s="157">
        <f t="shared" si="2"/>
        <v>0</v>
      </c>
      <c r="L40" s="157">
        <f t="shared" si="3"/>
        <v>0</v>
      </c>
      <c r="M40" s="69"/>
    </row>
    <row r="41" spans="1:13" ht="18" customHeight="1" thickBot="1" x14ac:dyDescent="0.25">
      <c r="A41" s="48"/>
      <c r="B41" s="49"/>
      <c r="C41" s="42"/>
      <c r="D41" s="126" t="str">
        <f>IF('Start Here-Common Inputs'!D53="","",'Start Here-Common Inputs'!D53)</f>
        <v/>
      </c>
      <c r="E41" s="43"/>
      <c r="F41" s="88"/>
      <c r="G41" s="68"/>
      <c r="H41" s="88"/>
      <c r="I41" s="157">
        <f t="shared" si="0"/>
        <v>0</v>
      </c>
      <c r="J41" s="157">
        <f t="shared" si="1"/>
        <v>0</v>
      </c>
      <c r="K41" s="157">
        <f t="shared" si="2"/>
        <v>0</v>
      </c>
      <c r="L41" s="157">
        <f t="shared" si="3"/>
        <v>0</v>
      </c>
      <c r="M41" s="69"/>
    </row>
    <row r="42" spans="1:13" ht="18" customHeight="1" thickBot="1" x14ac:dyDescent="0.25">
      <c r="A42" s="48"/>
      <c r="B42" s="49"/>
      <c r="C42" s="42"/>
      <c r="D42" s="126" t="str">
        <f>IF('Start Here-Common Inputs'!D54="","",'Start Here-Common Inputs'!D54)</f>
        <v/>
      </c>
      <c r="E42" s="43"/>
      <c r="F42" s="88"/>
      <c r="G42" s="68"/>
      <c r="H42" s="88"/>
      <c r="I42" s="157">
        <f t="shared" si="0"/>
        <v>0</v>
      </c>
      <c r="J42" s="157">
        <f t="shared" si="1"/>
        <v>0</v>
      </c>
      <c r="K42" s="157">
        <f t="shared" si="2"/>
        <v>0</v>
      </c>
      <c r="L42" s="157">
        <f t="shared" si="3"/>
        <v>0</v>
      </c>
      <c r="M42" s="69"/>
    </row>
    <row r="43" spans="1:13" ht="18" customHeight="1" thickBot="1" x14ac:dyDescent="0.25">
      <c r="A43" s="48"/>
      <c r="B43" s="49"/>
      <c r="C43" s="42"/>
      <c r="D43" s="126" t="str">
        <f>IF('Start Here-Common Inputs'!D55="","",'Start Here-Common Inputs'!D55)</f>
        <v/>
      </c>
      <c r="E43" s="43"/>
      <c r="F43" s="88"/>
      <c r="G43" s="68"/>
      <c r="H43" s="88"/>
      <c r="I43" s="157">
        <f t="shared" si="0"/>
        <v>0</v>
      </c>
      <c r="J43" s="157">
        <f t="shared" si="1"/>
        <v>0</v>
      </c>
      <c r="K43" s="157">
        <f t="shared" si="2"/>
        <v>0</v>
      </c>
      <c r="L43" s="157">
        <f t="shared" si="3"/>
        <v>0</v>
      </c>
      <c r="M43" s="69"/>
    </row>
    <row r="44" spans="1:13" ht="18" customHeight="1" thickBot="1" x14ac:dyDescent="0.25">
      <c r="A44" s="48"/>
      <c r="B44" s="49"/>
      <c r="C44" s="42"/>
      <c r="D44" s="126" t="str">
        <f>IF('Start Here-Common Inputs'!D56="","",'Start Here-Common Inputs'!D56)</f>
        <v/>
      </c>
      <c r="E44" s="43"/>
      <c r="F44" s="88"/>
      <c r="G44" s="68"/>
      <c r="H44" s="88"/>
      <c r="I44" s="157">
        <f t="shared" si="0"/>
        <v>0</v>
      </c>
      <c r="J44" s="157">
        <f t="shared" si="1"/>
        <v>0</v>
      </c>
      <c r="K44" s="157">
        <f t="shared" si="2"/>
        <v>0</v>
      </c>
      <c r="L44" s="157">
        <f t="shared" si="3"/>
        <v>0</v>
      </c>
      <c r="M44" s="69"/>
    </row>
    <row r="45" spans="1:13" ht="18" customHeight="1" thickBot="1" x14ac:dyDescent="0.25">
      <c r="A45" s="48"/>
      <c r="B45" s="49"/>
      <c r="C45" s="42"/>
      <c r="D45" s="126" t="str">
        <f>IF('Start Here-Common Inputs'!D57="","",'Start Here-Common Inputs'!D57)</f>
        <v/>
      </c>
      <c r="E45" s="43"/>
      <c r="F45" s="88"/>
      <c r="G45" s="68"/>
      <c r="H45" s="88"/>
      <c r="I45" s="157">
        <f t="shared" si="0"/>
        <v>0</v>
      </c>
      <c r="J45" s="157">
        <f t="shared" si="1"/>
        <v>0</v>
      </c>
      <c r="K45" s="157">
        <f t="shared" si="2"/>
        <v>0</v>
      </c>
      <c r="L45" s="157">
        <f t="shared" si="3"/>
        <v>0</v>
      </c>
      <c r="M45" s="69"/>
    </row>
    <row r="46" spans="1:13" ht="18" customHeight="1" thickBot="1" x14ac:dyDescent="0.25">
      <c r="A46" s="48"/>
      <c r="B46" s="49"/>
      <c r="C46" s="42"/>
      <c r="D46" s="126" t="str">
        <f>IF('Start Here-Common Inputs'!D58="","",'Start Here-Common Inputs'!D58)</f>
        <v/>
      </c>
      <c r="E46" s="43"/>
      <c r="F46" s="88"/>
      <c r="G46" s="68"/>
      <c r="H46" s="88"/>
      <c r="I46" s="157">
        <f t="shared" si="0"/>
        <v>0</v>
      </c>
      <c r="J46" s="157">
        <f t="shared" si="1"/>
        <v>0</v>
      </c>
      <c r="K46" s="157">
        <f t="shared" si="2"/>
        <v>0</v>
      </c>
      <c r="L46" s="157">
        <f t="shared" si="3"/>
        <v>0</v>
      </c>
      <c r="M46" s="69"/>
    </row>
    <row r="47" spans="1:13" ht="18" customHeight="1" thickBot="1" x14ac:dyDescent="0.25">
      <c r="A47" s="48"/>
      <c r="B47" s="49"/>
      <c r="C47" s="42"/>
      <c r="D47" s="126" t="str">
        <f>IF('Start Here-Common Inputs'!D59="","",'Start Here-Common Inputs'!D59)</f>
        <v/>
      </c>
      <c r="E47" s="43"/>
      <c r="F47" s="88"/>
      <c r="G47" s="68"/>
      <c r="H47" s="88"/>
      <c r="I47" s="157">
        <f t="shared" si="0"/>
        <v>0</v>
      </c>
      <c r="J47" s="157">
        <f t="shared" si="1"/>
        <v>0</v>
      </c>
      <c r="K47" s="157">
        <f t="shared" si="2"/>
        <v>0</v>
      </c>
      <c r="L47" s="157">
        <f t="shared" si="3"/>
        <v>0</v>
      </c>
      <c r="M47" s="69"/>
    </row>
    <row r="48" spans="1:13" ht="18" customHeight="1" thickBot="1" x14ac:dyDescent="0.25">
      <c r="A48" s="48"/>
      <c r="B48" s="49"/>
      <c r="C48" s="42"/>
      <c r="D48" s="126" t="str">
        <f>IF('Start Here-Common Inputs'!D60="","",'Start Here-Common Inputs'!D60)</f>
        <v/>
      </c>
      <c r="E48" s="43"/>
      <c r="F48" s="88"/>
      <c r="G48" s="68"/>
      <c r="H48" s="88"/>
      <c r="I48" s="157">
        <f t="shared" si="0"/>
        <v>0</v>
      </c>
      <c r="J48" s="157">
        <f t="shared" si="1"/>
        <v>0</v>
      </c>
      <c r="K48" s="157">
        <f t="shared" si="2"/>
        <v>0</v>
      </c>
      <c r="L48" s="157">
        <f t="shared" si="3"/>
        <v>0</v>
      </c>
      <c r="M48" s="69"/>
    </row>
    <row r="49" spans="1:13" ht="18" customHeight="1" thickBot="1" x14ac:dyDescent="0.25">
      <c r="A49" s="48"/>
      <c r="B49" s="49"/>
      <c r="C49" s="42"/>
      <c r="D49" s="126" t="str">
        <f>IF('Start Here-Common Inputs'!D61="","",'Start Here-Common Inputs'!D61)</f>
        <v/>
      </c>
      <c r="E49" s="43"/>
      <c r="F49" s="88"/>
      <c r="G49" s="68"/>
      <c r="H49" s="88"/>
      <c r="I49" s="157">
        <f t="shared" si="0"/>
        <v>0</v>
      </c>
      <c r="J49" s="157">
        <f t="shared" si="1"/>
        <v>0</v>
      </c>
      <c r="K49" s="157">
        <f t="shared" si="2"/>
        <v>0</v>
      </c>
      <c r="L49" s="157">
        <f t="shared" si="3"/>
        <v>0</v>
      </c>
      <c r="M49" s="69"/>
    </row>
    <row r="50" spans="1:13" ht="18" customHeight="1" thickBot="1" x14ac:dyDescent="0.25">
      <c r="A50" s="48"/>
      <c r="B50" s="49"/>
      <c r="C50" s="42"/>
      <c r="D50" s="126" t="str">
        <f>IF('Start Here-Common Inputs'!D62="","",'Start Here-Common Inputs'!D62)</f>
        <v/>
      </c>
      <c r="E50" s="43"/>
      <c r="F50" s="88"/>
      <c r="G50" s="68"/>
      <c r="H50" s="88"/>
      <c r="I50" s="157">
        <f t="shared" si="0"/>
        <v>0</v>
      </c>
      <c r="J50" s="157">
        <f t="shared" si="1"/>
        <v>0</v>
      </c>
      <c r="K50" s="157">
        <f t="shared" si="2"/>
        <v>0</v>
      </c>
      <c r="L50" s="157">
        <f t="shared" si="3"/>
        <v>0</v>
      </c>
      <c r="M50" s="69"/>
    </row>
    <row r="51" spans="1:13" ht="18" customHeight="1" thickBot="1" x14ac:dyDescent="0.25">
      <c r="A51" s="48"/>
      <c r="B51" s="49"/>
      <c r="C51" s="42"/>
      <c r="D51" s="126" t="str">
        <f>IF('Start Here-Common Inputs'!D63="","",'Start Here-Common Inputs'!D63)</f>
        <v/>
      </c>
      <c r="E51" s="43"/>
      <c r="F51" s="88"/>
      <c r="G51" s="68"/>
      <c r="H51" s="88"/>
      <c r="I51" s="157">
        <f t="shared" si="0"/>
        <v>0</v>
      </c>
      <c r="J51" s="157">
        <f t="shared" si="1"/>
        <v>0</v>
      </c>
      <c r="K51" s="157">
        <f t="shared" si="2"/>
        <v>0</v>
      </c>
      <c r="L51" s="157">
        <f t="shared" si="3"/>
        <v>0</v>
      </c>
      <c r="M51" s="69"/>
    </row>
    <row r="52" spans="1:13" ht="18" customHeight="1" thickBot="1" x14ac:dyDescent="0.25">
      <c r="A52" s="48"/>
      <c r="B52" s="49"/>
      <c r="C52" s="42"/>
      <c r="D52" s="126" t="str">
        <f>IF('Start Here-Common Inputs'!D64="","",'Start Here-Common Inputs'!D64)</f>
        <v/>
      </c>
      <c r="E52" s="43"/>
      <c r="F52" s="88"/>
      <c r="G52" s="68"/>
      <c r="H52" s="88"/>
      <c r="I52" s="157">
        <f t="shared" si="0"/>
        <v>0</v>
      </c>
      <c r="J52" s="157">
        <f t="shared" si="1"/>
        <v>0</v>
      </c>
      <c r="K52" s="157">
        <f t="shared" si="2"/>
        <v>0</v>
      </c>
      <c r="L52" s="157">
        <f t="shared" si="3"/>
        <v>0</v>
      </c>
      <c r="M52" s="69"/>
    </row>
    <row r="53" spans="1:13" ht="18" customHeight="1" thickBot="1" x14ac:dyDescent="0.25">
      <c r="A53" s="48"/>
      <c r="B53" s="49"/>
      <c r="C53" s="42"/>
      <c r="D53" s="126" t="str">
        <f>IF('Start Here-Common Inputs'!D65="","",'Start Here-Common Inputs'!D65)</f>
        <v/>
      </c>
      <c r="E53" s="43"/>
      <c r="F53" s="88"/>
      <c r="G53" s="68"/>
      <c r="H53" s="88"/>
      <c r="I53" s="157">
        <f t="shared" si="0"/>
        <v>0</v>
      </c>
      <c r="J53" s="157">
        <f t="shared" si="1"/>
        <v>0</v>
      </c>
      <c r="K53" s="157">
        <f t="shared" si="2"/>
        <v>0</v>
      </c>
      <c r="L53" s="157">
        <f t="shared" si="3"/>
        <v>0</v>
      </c>
      <c r="M53" s="69"/>
    </row>
    <row r="54" spans="1:13" ht="18" customHeight="1" thickBot="1" x14ac:dyDescent="0.25">
      <c r="A54" s="48"/>
      <c r="B54" s="49"/>
      <c r="C54" s="42"/>
      <c r="D54" s="126" t="str">
        <f>IF('Start Here-Common Inputs'!D66="","",'Start Here-Common Inputs'!D66)</f>
        <v/>
      </c>
      <c r="E54" s="43"/>
      <c r="F54" s="88"/>
      <c r="G54" s="68"/>
      <c r="H54" s="88"/>
      <c r="I54" s="157">
        <f t="shared" si="0"/>
        <v>0</v>
      </c>
      <c r="J54" s="157">
        <f t="shared" si="1"/>
        <v>0</v>
      </c>
      <c r="K54" s="157">
        <f t="shared" si="2"/>
        <v>0</v>
      </c>
      <c r="L54" s="157">
        <f t="shared" si="3"/>
        <v>0</v>
      </c>
      <c r="M54" s="69"/>
    </row>
    <row r="55" spans="1:13" ht="18" customHeight="1" thickBot="1" x14ac:dyDescent="0.25">
      <c r="A55" s="48"/>
      <c r="B55" s="49"/>
      <c r="C55" s="42"/>
      <c r="D55" s="126" t="str">
        <f>IF('Start Here-Common Inputs'!D67="","",'Start Here-Common Inputs'!D67)</f>
        <v/>
      </c>
      <c r="E55" s="43"/>
      <c r="F55" s="88"/>
      <c r="G55" s="68"/>
      <c r="H55" s="88"/>
      <c r="I55" s="157">
        <f t="shared" si="0"/>
        <v>0</v>
      </c>
      <c r="J55" s="157">
        <f t="shared" si="1"/>
        <v>0</v>
      </c>
      <c r="K55" s="157">
        <f t="shared" si="2"/>
        <v>0</v>
      </c>
      <c r="L55" s="157">
        <f t="shared" si="3"/>
        <v>0</v>
      </c>
      <c r="M55" s="69"/>
    </row>
    <row r="56" spans="1:13" ht="18" customHeight="1" thickBot="1" x14ac:dyDescent="0.25">
      <c r="A56" s="48"/>
      <c r="B56" s="49"/>
      <c r="C56" s="42"/>
      <c r="D56" s="126" t="str">
        <f>IF('Start Here-Common Inputs'!D68="","",'Start Here-Common Inputs'!D68)</f>
        <v/>
      </c>
      <c r="E56" s="43"/>
      <c r="F56" s="88"/>
      <c r="G56" s="68"/>
      <c r="H56" s="88"/>
      <c r="I56" s="157">
        <f t="shared" si="0"/>
        <v>0</v>
      </c>
      <c r="J56" s="157">
        <f t="shared" si="1"/>
        <v>0</v>
      </c>
      <c r="K56" s="157">
        <f t="shared" si="2"/>
        <v>0</v>
      </c>
      <c r="L56" s="157">
        <f t="shared" si="3"/>
        <v>0</v>
      </c>
      <c r="M56" s="69"/>
    </row>
    <row r="57" spans="1:13" ht="18" customHeight="1" thickBot="1" x14ac:dyDescent="0.25">
      <c r="A57" s="48"/>
      <c r="B57" s="49"/>
      <c r="C57" s="42"/>
      <c r="D57" s="126" t="str">
        <f>IF('Start Here-Common Inputs'!D69="","",'Start Here-Common Inputs'!D69)</f>
        <v/>
      </c>
      <c r="E57" s="43"/>
      <c r="F57" s="88"/>
      <c r="G57" s="68"/>
      <c r="H57" s="88"/>
      <c r="I57" s="157">
        <f t="shared" si="0"/>
        <v>0</v>
      </c>
      <c r="J57" s="157">
        <f t="shared" si="1"/>
        <v>0</v>
      </c>
      <c r="K57" s="157">
        <f t="shared" si="2"/>
        <v>0</v>
      </c>
      <c r="L57" s="157">
        <f t="shared" si="3"/>
        <v>0</v>
      </c>
      <c r="M57" s="69"/>
    </row>
    <row r="58" spans="1:13" ht="18" customHeight="1" thickBot="1" x14ac:dyDescent="0.25">
      <c r="A58" s="48"/>
      <c r="B58" s="49"/>
      <c r="C58" s="42"/>
      <c r="D58" s="126" t="str">
        <f>IF('Start Here-Common Inputs'!D70="","",'Start Here-Common Inputs'!D70)</f>
        <v/>
      </c>
      <c r="E58" s="43"/>
      <c r="F58" s="88"/>
      <c r="G58" s="68"/>
      <c r="H58" s="88"/>
      <c r="I58" s="157">
        <f t="shared" si="0"/>
        <v>0</v>
      </c>
      <c r="J58" s="157">
        <f t="shared" si="1"/>
        <v>0</v>
      </c>
      <c r="K58" s="157">
        <f t="shared" si="2"/>
        <v>0</v>
      </c>
      <c r="L58" s="157">
        <f t="shared" si="3"/>
        <v>0</v>
      </c>
      <c r="M58" s="69"/>
    </row>
    <row r="59" spans="1:13" ht="18" customHeight="1" thickBot="1" x14ac:dyDescent="0.25">
      <c r="A59" s="48"/>
      <c r="B59" s="49"/>
      <c r="C59" s="42"/>
      <c r="D59" s="126" t="str">
        <f>IF('Start Here-Common Inputs'!D71="","",'Start Here-Common Inputs'!D71)</f>
        <v/>
      </c>
      <c r="E59" s="43"/>
      <c r="F59" s="88"/>
      <c r="G59" s="68"/>
      <c r="H59" s="88"/>
      <c r="I59" s="157">
        <f t="shared" si="0"/>
        <v>0</v>
      </c>
      <c r="J59" s="157">
        <f t="shared" si="1"/>
        <v>0</v>
      </c>
      <c r="K59" s="157">
        <f t="shared" si="2"/>
        <v>0</v>
      </c>
      <c r="L59" s="157">
        <f t="shared" si="3"/>
        <v>0</v>
      </c>
      <c r="M59" s="69"/>
    </row>
    <row r="60" spans="1:13" ht="18" customHeight="1" thickBot="1" x14ac:dyDescent="0.25">
      <c r="A60" s="48"/>
      <c r="B60" s="49"/>
      <c r="C60" s="42"/>
      <c r="D60" s="126" t="str">
        <f>IF('Start Here-Common Inputs'!D72="","",'Start Here-Common Inputs'!D72)</f>
        <v/>
      </c>
      <c r="E60" s="43"/>
      <c r="F60" s="88"/>
      <c r="G60" s="68"/>
      <c r="H60" s="88"/>
      <c r="I60" s="157">
        <f t="shared" si="0"/>
        <v>0</v>
      </c>
      <c r="J60" s="157">
        <f t="shared" si="1"/>
        <v>0</v>
      </c>
      <c r="K60" s="157">
        <f t="shared" si="2"/>
        <v>0</v>
      </c>
      <c r="L60" s="157">
        <f t="shared" si="3"/>
        <v>0</v>
      </c>
      <c r="M60" s="69"/>
    </row>
    <row r="61" spans="1:13" ht="18" customHeight="1" thickBot="1" x14ac:dyDescent="0.25">
      <c r="A61" s="48"/>
      <c r="B61" s="49"/>
      <c r="C61" s="42"/>
      <c r="D61" s="126" t="str">
        <f>IF('Start Here-Common Inputs'!D73="","",'Start Here-Common Inputs'!D73)</f>
        <v/>
      </c>
      <c r="E61" s="43"/>
      <c r="F61" s="88"/>
      <c r="G61" s="68"/>
      <c r="H61" s="88"/>
      <c r="I61" s="157">
        <f t="shared" si="0"/>
        <v>0</v>
      </c>
      <c r="J61" s="157">
        <f t="shared" si="1"/>
        <v>0</v>
      </c>
      <c r="K61" s="157">
        <f t="shared" si="2"/>
        <v>0</v>
      </c>
      <c r="L61" s="157">
        <f t="shared" si="3"/>
        <v>0</v>
      </c>
      <c r="M61" s="69"/>
    </row>
    <row r="62" spans="1:13" ht="12" thickBot="1" x14ac:dyDescent="0.25">
      <c r="A62" s="89"/>
      <c r="B62" s="91"/>
      <c r="C62" s="109"/>
      <c r="D62" s="89"/>
      <c r="E62" s="89"/>
      <c r="F62" s="89"/>
      <c r="G62" s="89"/>
      <c r="H62" s="89"/>
      <c r="I62" s="154"/>
      <c r="J62" s="154"/>
      <c r="K62" s="154"/>
      <c r="L62" s="154"/>
      <c r="M62" s="91"/>
    </row>
  </sheetData>
  <sheetProtection password="CAB7" sheet="1" objects="1" scenarios="1" selectLockedCells="1"/>
  <mergeCells count="3">
    <mergeCell ref="C2:M2"/>
    <mergeCell ref="F9:H9"/>
    <mergeCell ref="D4:L4"/>
  </mergeCells>
  <conditionalFormatting sqref="H12:H61 F12:F61">
    <cfRule type="containsText" dxfId="20" priority="1" operator="containsText" text="Missing">
      <formula>NOT(ISERROR(SEARCH("Missing",F12)))</formula>
    </cfRule>
  </conditionalFormatting>
  <dataValidations count="2">
    <dataValidation type="list" allowBlank="1" showInputMessage="1" showErrorMessage="1" sqref="H61 F61">
      <formula1>"Yes, No"</formula1>
    </dataValidation>
    <dataValidation type="list" allowBlank="1" showInputMessage="1" showErrorMessage="1" sqref="H12:H60 F12:F60">
      <formula1>"Homeless, Not Homeless"</formula1>
    </dataValidation>
  </dataValidations>
  <pageMargins left="0.25" right="0.25" top="0.25" bottom="0.5" header="0.25" footer="0.25"/>
  <pageSetup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showGridLines="0" zoomScale="90" zoomScaleNormal="90" workbookViewId="0">
      <selection activeCell="D4" sqref="D4:E4"/>
    </sheetView>
  </sheetViews>
  <sheetFormatPr defaultRowHeight="11.25" x14ac:dyDescent="0.2"/>
  <cols>
    <col min="1" max="1" width="1.1640625" style="51" customWidth="1"/>
    <col min="2" max="2" width="25.1640625" style="51" customWidth="1"/>
    <col min="3" max="3" width="1.33203125" style="51" customWidth="1"/>
    <col min="4" max="4" width="15.33203125" style="51" customWidth="1"/>
    <col min="5" max="5" width="76.6640625" style="51" customWidth="1"/>
    <col min="6" max="6" width="0.83203125" style="51" customWidth="1"/>
    <col min="7" max="7" width="6.6640625" style="186" customWidth="1"/>
    <col min="8" max="8" width="56.83203125" style="186" customWidth="1"/>
    <col min="9" max="9" width="27" style="186" customWidth="1"/>
    <col min="10" max="10" width="2.33203125" style="186" customWidth="1"/>
    <col min="11" max="11" width="9.33203125" style="186"/>
    <col min="12" max="12" width="24.1640625" style="186" customWidth="1"/>
    <col min="13" max="13" width="9.33203125" style="186"/>
    <col min="14" max="14" width="9.33203125" style="51"/>
    <col min="15" max="15" width="29.6640625" style="51" customWidth="1"/>
    <col min="16" max="26" width="9.33203125" style="51"/>
    <col min="27" max="16384" width="9.33203125" style="24"/>
  </cols>
  <sheetData>
    <row r="1" spans="1:26" ht="8.25" customHeight="1" x14ac:dyDescent="0.2"/>
    <row r="2" spans="1:26" ht="41.25" customHeight="1" x14ac:dyDescent="0.2">
      <c r="B2" s="197" t="s">
        <v>21</v>
      </c>
      <c r="C2" s="442" t="s">
        <v>175</v>
      </c>
      <c r="D2" s="443"/>
      <c r="E2" s="443"/>
    </row>
    <row r="3" spans="1:26" s="28" customFormat="1" ht="8.25" customHeight="1" thickBot="1" x14ac:dyDescent="0.25">
      <c r="A3" s="25"/>
      <c r="B3" s="25"/>
      <c r="C3" s="26"/>
      <c r="D3" s="26"/>
      <c r="E3" s="26"/>
      <c r="F3" s="26"/>
      <c r="G3" s="227"/>
      <c r="H3" s="227"/>
      <c r="I3" s="227"/>
      <c r="J3" s="227"/>
      <c r="K3" s="186"/>
      <c r="L3" s="186"/>
      <c r="M3" s="186"/>
      <c r="N3" s="25"/>
      <c r="O3" s="25"/>
      <c r="P3" s="25"/>
      <c r="Q3" s="25"/>
      <c r="R3" s="25"/>
      <c r="S3" s="25"/>
      <c r="T3" s="25"/>
      <c r="U3" s="25"/>
      <c r="V3" s="25"/>
      <c r="W3" s="25"/>
      <c r="X3" s="25"/>
      <c r="Y3" s="25"/>
      <c r="Z3" s="25"/>
    </row>
    <row r="4" spans="1:26" s="28" customFormat="1" ht="137.25" customHeight="1" x14ac:dyDescent="0.2">
      <c r="A4" s="25"/>
      <c r="B4" s="25"/>
      <c r="C4" s="29"/>
      <c r="D4" s="435" t="s">
        <v>144</v>
      </c>
      <c r="E4" s="448"/>
      <c r="F4" s="26"/>
      <c r="G4" s="227"/>
      <c r="H4" s="186"/>
      <c r="I4" s="186"/>
      <c r="J4" s="186"/>
      <c r="K4" s="186"/>
      <c r="L4" s="186"/>
      <c r="M4" s="104"/>
      <c r="N4" s="25"/>
      <c r="O4" s="25"/>
      <c r="P4" s="25"/>
      <c r="Q4" s="25"/>
      <c r="R4" s="25"/>
      <c r="S4" s="25"/>
      <c r="T4" s="25"/>
      <c r="U4" s="25"/>
      <c r="V4" s="25"/>
      <c r="W4" s="25"/>
      <c r="X4" s="25"/>
      <c r="Y4" s="25"/>
      <c r="Z4" s="25"/>
    </row>
    <row r="5" spans="1:26" s="28" customFormat="1" ht="6" customHeight="1" thickBot="1" x14ac:dyDescent="0.25">
      <c r="A5" s="25"/>
      <c r="B5" s="25"/>
      <c r="C5" s="35"/>
      <c r="D5" s="36"/>
      <c r="E5" s="37"/>
      <c r="F5" s="26"/>
      <c r="G5" s="227"/>
      <c r="H5" s="186"/>
      <c r="I5" s="186"/>
      <c r="J5" s="186"/>
      <c r="K5" s="186"/>
      <c r="L5" s="186"/>
      <c r="M5" s="104"/>
      <c r="N5" s="25"/>
      <c r="O5" s="25"/>
      <c r="P5" s="25"/>
      <c r="Q5" s="25"/>
      <c r="R5" s="25"/>
      <c r="S5" s="25"/>
      <c r="T5" s="25"/>
      <c r="U5" s="25"/>
      <c r="V5" s="25"/>
      <c r="W5" s="25"/>
      <c r="X5" s="25"/>
      <c r="Y5" s="25"/>
      <c r="Z5" s="25"/>
    </row>
    <row r="6" spans="1:26" s="28" customFormat="1" ht="8.25" customHeight="1" thickBot="1" x14ac:dyDescent="0.25">
      <c r="A6" s="25"/>
      <c r="B6" s="25"/>
      <c r="C6" s="26"/>
      <c r="D6" s="26"/>
      <c r="E6" s="26"/>
      <c r="F6" s="26"/>
      <c r="G6" s="227"/>
      <c r="H6" s="227"/>
      <c r="I6" s="227"/>
      <c r="J6" s="227"/>
      <c r="K6" s="186"/>
      <c r="L6" s="186"/>
      <c r="M6" s="104"/>
      <c r="N6" s="25"/>
      <c r="O6" s="25"/>
      <c r="P6" s="25"/>
      <c r="Q6" s="25"/>
      <c r="R6" s="25"/>
      <c r="S6" s="25"/>
      <c r="T6" s="25"/>
      <c r="U6" s="25"/>
      <c r="V6" s="25"/>
      <c r="W6" s="25"/>
      <c r="X6" s="25"/>
      <c r="Y6" s="25"/>
      <c r="Z6" s="25"/>
    </row>
    <row r="7" spans="1:26" s="28" customFormat="1" ht="66" customHeight="1" x14ac:dyDescent="0.2">
      <c r="A7" s="25"/>
      <c r="B7" s="25"/>
      <c r="C7" s="29"/>
      <c r="D7" s="452" t="s">
        <v>143</v>
      </c>
      <c r="E7" s="453"/>
      <c r="F7" s="26"/>
      <c r="G7" s="227"/>
      <c r="H7" s="186"/>
      <c r="I7" s="186"/>
      <c r="J7" s="186"/>
      <c r="K7" s="186"/>
      <c r="L7" s="186"/>
      <c r="M7" s="104"/>
      <c r="N7" s="25"/>
      <c r="O7" s="25"/>
      <c r="P7" s="25"/>
      <c r="Q7" s="25"/>
      <c r="R7" s="25"/>
      <c r="S7" s="25"/>
      <c r="T7" s="25"/>
      <c r="U7" s="25"/>
      <c r="V7" s="25"/>
      <c r="W7" s="25"/>
      <c r="X7" s="25"/>
      <c r="Y7" s="25"/>
      <c r="Z7" s="25"/>
    </row>
    <row r="8" spans="1:26" s="28" customFormat="1" ht="15" customHeight="1" thickBot="1" x14ac:dyDescent="0.25">
      <c r="A8" s="25"/>
      <c r="B8" s="25"/>
      <c r="C8" s="35"/>
      <c r="D8" s="36"/>
      <c r="E8" s="37"/>
      <c r="F8" s="26"/>
      <c r="G8" s="227"/>
      <c r="H8" s="186"/>
      <c r="I8" s="186"/>
      <c r="J8" s="186"/>
      <c r="K8" s="186"/>
      <c r="L8" s="186"/>
      <c r="M8" s="104"/>
      <c r="N8" s="25"/>
      <c r="O8" s="25"/>
      <c r="P8" s="25"/>
      <c r="Q8" s="25"/>
      <c r="R8" s="25"/>
      <c r="S8" s="25"/>
      <c r="T8" s="25"/>
      <c r="U8" s="25"/>
      <c r="V8" s="25"/>
      <c r="W8" s="25"/>
      <c r="X8" s="25"/>
      <c r="Y8" s="25"/>
      <c r="Z8" s="25"/>
    </row>
    <row r="9" spans="1:26" s="28" customFormat="1" ht="8.25" customHeight="1" thickBot="1" x14ac:dyDescent="0.25">
      <c r="A9" s="25"/>
      <c r="B9" s="25"/>
      <c r="C9" s="26"/>
      <c r="D9" s="26"/>
      <c r="E9" s="26"/>
      <c r="F9" s="26"/>
      <c r="G9" s="227"/>
      <c r="H9" s="186"/>
      <c r="I9" s="186"/>
      <c r="J9" s="186"/>
      <c r="K9" s="186"/>
      <c r="L9" s="186"/>
      <c r="M9" s="104"/>
      <c r="N9" s="25"/>
      <c r="O9" s="25"/>
      <c r="P9" s="25"/>
      <c r="Q9" s="25"/>
      <c r="R9" s="25"/>
      <c r="S9" s="25"/>
      <c r="T9" s="25"/>
      <c r="U9" s="25"/>
      <c r="V9" s="25"/>
      <c r="W9" s="25"/>
      <c r="X9" s="25"/>
      <c r="Y9" s="25"/>
      <c r="Z9" s="25"/>
    </row>
    <row r="10" spans="1:26" s="28" customFormat="1" ht="15" customHeight="1" x14ac:dyDescent="0.2">
      <c r="A10" s="25"/>
      <c r="B10" s="25"/>
      <c r="C10" s="451"/>
      <c r="D10" s="431"/>
      <c r="E10" s="432"/>
      <c r="F10" s="26"/>
      <c r="G10" s="227"/>
      <c r="H10" s="233"/>
      <c r="I10" s="394" t="s">
        <v>22</v>
      </c>
      <c r="J10" s="233"/>
      <c r="K10" s="283" t="s">
        <v>23</v>
      </c>
      <c r="L10" s="186"/>
      <c r="M10" s="104"/>
      <c r="N10" s="25"/>
      <c r="O10" s="25"/>
      <c r="P10" s="25"/>
      <c r="Q10" s="25"/>
      <c r="R10" s="25"/>
      <c r="S10" s="25"/>
      <c r="T10" s="25"/>
      <c r="U10" s="25"/>
      <c r="V10" s="25"/>
      <c r="W10" s="25"/>
      <c r="X10" s="25"/>
      <c r="Y10" s="25"/>
      <c r="Z10" s="25"/>
    </row>
    <row r="11" spans="1:26" s="28" customFormat="1" ht="15" customHeight="1" x14ac:dyDescent="0.2">
      <c r="A11" s="25"/>
      <c r="B11" s="25"/>
      <c r="C11" s="42"/>
      <c r="D11" s="282"/>
      <c r="E11" s="366" t="s">
        <v>218</v>
      </c>
      <c r="F11" s="26"/>
      <c r="G11" s="227"/>
      <c r="H11" s="233"/>
      <c r="I11" s="228"/>
      <c r="J11" s="233"/>
      <c r="K11" s="233"/>
      <c r="L11" s="186"/>
      <c r="M11" s="104"/>
      <c r="N11" s="25"/>
      <c r="O11" s="25"/>
      <c r="P11" s="25"/>
      <c r="Q11" s="25"/>
      <c r="R11" s="25"/>
      <c r="S11" s="25"/>
      <c r="T11" s="25"/>
      <c r="U11" s="25"/>
      <c r="V11" s="25"/>
      <c r="W11" s="25"/>
      <c r="X11" s="25"/>
      <c r="Y11" s="25"/>
      <c r="Z11" s="25"/>
    </row>
    <row r="12" spans="1:26" s="28" customFormat="1" ht="15" customHeight="1" x14ac:dyDescent="0.2">
      <c r="A12" s="25"/>
      <c r="B12" s="25"/>
      <c r="C12" s="42"/>
      <c r="D12" s="43"/>
      <c r="E12" s="44"/>
      <c r="F12" s="26"/>
      <c r="G12" s="227"/>
      <c r="H12" s="233" t="s">
        <v>24</v>
      </c>
      <c r="I12" s="233"/>
      <c r="J12" s="233"/>
      <c r="K12" s="395">
        <f>COUNTA('M4 - Input'!D12:D61)-COUNTIF('M4 - Input'!D12:D61,"")</f>
        <v>0</v>
      </c>
      <c r="L12" s="186"/>
      <c r="M12" s="104"/>
      <c r="N12" s="25"/>
      <c r="O12" s="25"/>
      <c r="P12" s="25"/>
      <c r="Q12" s="25"/>
      <c r="R12" s="25"/>
      <c r="S12" s="25"/>
      <c r="T12" s="25"/>
      <c r="U12" s="25"/>
      <c r="V12" s="25"/>
      <c r="W12" s="25"/>
      <c r="X12" s="25"/>
      <c r="Y12" s="25"/>
      <c r="Z12" s="25"/>
    </row>
    <row r="13" spans="1:26" s="28" customFormat="1" ht="15" customHeight="1" x14ac:dyDescent="0.2">
      <c r="A13" s="25"/>
      <c r="B13" s="25"/>
      <c r="C13" s="42"/>
      <c r="D13" s="43"/>
      <c r="E13" s="44"/>
      <c r="F13" s="26"/>
      <c r="G13" s="227"/>
      <c r="H13" s="233"/>
      <c r="I13" s="233"/>
      <c r="J13" s="233"/>
      <c r="K13" s="233"/>
      <c r="L13" s="186"/>
      <c r="M13" s="104"/>
      <c r="N13" s="25"/>
      <c r="O13" s="25"/>
      <c r="P13" s="25"/>
      <c r="Q13" s="25"/>
      <c r="R13" s="25"/>
      <c r="S13" s="25"/>
      <c r="T13" s="25"/>
      <c r="U13" s="25"/>
      <c r="V13" s="25"/>
      <c r="W13" s="25"/>
      <c r="X13" s="25"/>
      <c r="Y13" s="25"/>
      <c r="Z13" s="25"/>
    </row>
    <row r="14" spans="1:26" s="28" customFormat="1" ht="15" customHeight="1" x14ac:dyDescent="0.2">
      <c r="A14" s="25"/>
      <c r="B14" s="25"/>
      <c r="C14" s="42"/>
      <c r="D14" s="43"/>
      <c r="E14" s="44"/>
      <c r="F14" s="26"/>
      <c r="G14" s="227"/>
      <c r="H14" s="233" t="s">
        <v>127</v>
      </c>
      <c r="I14" s="396" t="e">
        <f>+K14/K12</f>
        <v>#DIV/0!</v>
      </c>
      <c r="J14" s="233"/>
      <c r="K14" s="395">
        <f>COUNTIF('M4 - Input'!$F$12:$F$61,"Homeless")</f>
        <v>0</v>
      </c>
      <c r="L14" s="186"/>
      <c r="M14" s="104"/>
      <c r="N14" s="25"/>
      <c r="O14" s="25"/>
      <c r="P14" s="25"/>
      <c r="Q14" s="25"/>
      <c r="R14" s="25"/>
      <c r="S14" s="25"/>
      <c r="T14" s="25"/>
      <c r="U14" s="25"/>
      <c r="V14" s="25"/>
      <c r="W14" s="25"/>
      <c r="X14" s="25"/>
      <c r="Y14" s="25"/>
      <c r="Z14" s="25"/>
    </row>
    <row r="15" spans="1:26" s="28" customFormat="1" ht="15" customHeight="1" x14ac:dyDescent="0.2">
      <c r="A15" s="25"/>
      <c r="B15" s="25"/>
      <c r="C15" s="42"/>
      <c r="D15" s="43"/>
      <c r="E15" s="44"/>
      <c r="F15" s="26"/>
      <c r="G15" s="227"/>
      <c r="H15" s="186"/>
      <c r="I15" s="186"/>
      <c r="J15" s="186"/>
      <c r="K15" s="186"/>
      <c r="L15" s="186"/>
      <c r="M15" s="104"/>
      <c r="N15" s="25"/>
      <c r="O15" s="25"/>
      <c r="P15" s="25"/>
      <c r="Q15" s="25"/>
      <c r="R15" s="25"/>
      <c r="S15" s="25"/>
      <c r="T15" s="25"/>
      <c r="U15" s="25"/>
      <c r="V15" s="25"/>
      <c r="W15" s="25"/>
      <c r="X15" s="25"/>
      <c r="Y15" s="25"/>
      <c r="Z15" s="25"/>
    </row>
    <row r="16" spans="1:26" s="28" customFormat="1" ht="15" customHeight="1" x14ac:dyDescent="0.2">
      <c r="A16" s="25"/>
      <c r="B16" s="25"/>
      <c r="C16" s="45"/>
      <c r="D16" s="46"/>
      <c r="E16" s="355">
        <f>COUNTIF('M4 - Input'!$F$12:$F$61,"Homeless")</f>
        <v>0</v>
      </c>
      <c r="F16" s="26"/>
      <c r="G16" s="227"/>
      <c r="H16" s="233" t="s">
        <v>176</v>
      </c>
      <c r="I16" s="397" t="e">
        <f>+K16/K14</f>
        <v>#DIV/0!</v>
      </c>
      <c r="J16" s="233"/>
      <c r="K16" s="395">
        <f>+'M4 - Input'!I9</f>
        <v>0</v>
      </c>
      <c r="L16" s="186"/>
      <c r="M16" s="104"/>
      <c r="N16" s="25"/>
      <c r="O16" s="25"/>
      <c r="P16" s="25"/>
      <c r="Q16" s="25"/>
      <c r="R16" s="25"/>
      <c r="S16" s="25"/>
      <c r="T16" s="25"/>
      <c r="U16" s="25"/>
      <c r="V16" s="25"/>
      <c r="W16" s="25"/>
      <c r="X16" s="25"/>
      <c r="Y16" s="25"/>
      <c r="Z16" s="25"/>
    </row>
    <row r="17" spans="1:26" s="28" customFormat="1" ht="15" customHeight="1" x14ac:dyDescent="0.2">
      <c r="A17" s="25"/>
      <c r="B17" s="25"/>
      <c r="C17" s="45"/>
      <c r="D17" s="46"/>
      <c r="E17" s="41"/>
      <c r="F17" s="26"/>
      <c r="G17" s="227"/>
      <c r="H17" s="233" t="s">
        <v>126</v>
      </c>
      <c r="I17" s="397" t="e">
        <f>+K17/K14</f>
        <v>#DIV/0!</v>
      </c>
      <c r="J17" s="233"/>
      <c r="K17" s="395">
        <f>+'M4 - Input'!J9</f>
        <v>0</v>
      </c>
      <c r="L17" s="186"/>
      <c r="M17" s="104"/>
      <c r="N17" s="25"/>
      <c r="O17" s="25"/>
      <c r="P17" s="25"/>
      <c r="Q17" s="25"/>
      <c r="R17" s="25"/>
      <c r="S17" s="25"/>
      <c r="T17" s="25"/>
      <c r="U17" s="25"/>
      <c r="V17" s="25"/>
      <c r="W17" s="25"/>
      <c r="X17" s="25"/>
      <c r="Y17" s="25"/>
      <c r="Z17" s="25"/>
    </row>
    <row r="18" spans="1:26" s="28" customFormat="1" ht="15" customHeight="1" x14ac:dyDescent="0.2">
      <c r="A18" s="25"/>
      <c r="B18" s="25"/>
      <c r="C18" s="45"/>
      <c r="D18" s="46"/>
      <c r="E18" s="41"/>
      <c r="F18" s="26"/>
      <c r="G18" s="227"/>
      <c r="H18" s="233"/>
      <c r="I18" s="233"/>
      <c r="J18" s="233"/>
      <c r="K18" s="395"/>
      <c r="L18" s="186"/>
      <c r="M18" s="104"/>
      <c r="N18" s="25"/>
      <c r="O18" s="25"/>
      <c r="P18" s="25"/>
      <c r="Q18" s="25"/>
      <c r="R18" s="25"/>
      <c r="S18" s="25"/>
      <c r="T18" s="25"/>
      <c r="U18" s="25"/>
      <c r="V18" s="25"/>
      <c r="W18" s="25"/>
      <c r="X18" s="25"/>
      <c r="Y18" s="25"/>
      <c r="Z18" s="25"/>
    </row>
    <row r="19" spans="1:26" s="28" customFormat="1" ht="15" customHeight="1" x14ac:dyDescent="0.2">
      <c r="A19" s="25"/>
      <c r="B19" s="25"/>
      <c r="C19" s="45"/>
      <c r="D19" s="46"/>
      <c r="E19" s="41"/>
      <c r="F19" s="26"/>
      <c r="G19" s="227"/>
      <c r="H19" s="233"/>
      <c r="I19" s="397"/>
      <c r="J19" s="233"/>
      <c r="K19" s="395"/>
      <c r="L19" s="186"/>
      <c r="M19" s="104"/>
      <c r="N19" s="25"/>
      <c r="O19" s="25"/>
      <c r="P19" s="25"/>
      <c r="Q19" s="25"/>
      <c r="R19" s="25"/>
      <c r="S19" s="25"/>
      <c r="T19" s="25"/>
      <c r="U19" s="25"/>
      <c r="V19" s="25"/>
      <c r="W19" s="25"/>
      <c r="X19" s="25"/>
      <c r="Y19" s="25"/>
      <c r="Z19" s="25"/>
    </row>
    <row r="20" spans="1:26" s="28" customFormat="1" ht="15" customHeight="1" x14ac:dyDescent="0.2">
      <c r="A20" s="25"/>
      <c r="B20" s="25"/>
      <c r="C20" s="45"/>
      <c r="D20" s="46"/>
      <c r="E20" s="41"/>
      <c r="F20" s="26"/>
      <c r="G20" s="227"/>
      <c r="H20" s="233"/>
      <c r="I20" s="397"/>
      <c r="J20" s="233"/>
      <c r="K20" s="395"/>
      <c r="L20" s="186"/>
      <c r="M20" s="104"/>
      <c r="N20" s="25"/>
      <c r="O20" s="25"/>
      <c r="P20" s="25"/>
      <c r="Q20" s="25"/>
      <c r="R20" s="25"/>
      <c r="S20" s="25"/>
      <c r="T20" s="25"/>
      <c r="U20" s="25"/>
      <c r="V20" s="25"/>
      <c r="W20" s="25"/>
      <c r="X20" s="25"/>
      <c r="Y20" s="25"/>
      <c r="Z20" s="25"/>
    </row>
    <row r="21" spans="1:26" s="28" customFormat="1" ht="15" customHeight="1" x14ac:dyDescent="0.2">
      <c r="A21" s="25"/>
      <c r="B21" s="25"/>
      <c r="C21" s="45"/>
      <c r="D21" s="46"/>
      <c r="E21" s="41"/>
      <c r="F21" s="26"/>
      <c r="G21" s="227"/>
      <c r="H21" s="382"/>
      <c r="I21" s="392"/>
      <c r="J21" s="186"/>
      <c r="K21" s="186"/>
      <c r="L21" s="186"/>
      <c r="M21" s="104"/>
      <c r="N21" s="25"/>
      <c r="O21" s="25"/>
      <c r="P21" s="25"/>
      <c r="Q21" s="25"/>
      <c r="R21" s="25"/>
      <c r="S21" s="25"/>
      <c r="T21" s="25"/>
      <c r="U21" s="25"/>
      <c r="V21" s="25"/>
      <c r="W21" s="25"/>
      <c r="X21" s="25"/>
      <c r="Y21" s="25"/>
      <c r="Z21" s="25"/>
    </row>
    <row r="22" spans="1:26" s="28" customFormat="1" ht="15" customHeight="1" x14ac:dyDescent="0.2">
      <c r="A22" s="25"/>
      <c r="B22" s="25"/>
      <c r="C22" s="45"/>
      <c r="D22" s="46"/>
      <c r="E22" s="41"/>
      <c r="F22" s="26"/>
      <c r="G22" s="227"/>
      <c r="H22" s="382"/>
      <c r="I22" s="383"/>
      <c r="J22" s="224"/>
      <c r="K22" s="186"/>
      <c r="L22" s="186"/>
      <c r="M22" s="104"/>
      <c r="N22" s="25"/>
      <c r="O22" s="25"/>
      <c r="P22" s="25"/>
      <c r="Q22" s="25"/>
      <c r="R22" s="25"/>
      <c r="S22" s="25"/>
      <c r="T22" s="25"/>
      <c r="U22" s="25"/>
      <c r="V22" s="25"/>
      <c r="W22" s="25"/>
      <c r="X22" s="25"/>
      <c r="Y22" s="25"/>
      <c r="Z22" s="25"/>
    </row>
    <row r="23" spans="1:26" s="28" customFormat="1" ht="15" customHeight="1" x14ac:dyDescent="0.2">
      <c r="A23" s="25"/>
      <c r="B23" s="25"/>
      <c r="C23" s="45"/>
      <c r="D23" s="46"/>
      <c r="E23" s="41"/>
      <c r="F23" s="26"/>
      <c r="G23" s="227"/>
      <c r="H23" s="186"/>
      <c r="I23" s="233"/>
      <c r="J23" s="186"/>
      <c r="K23" s="186"/>
      <c r="L23" s="186"/>
      <c r="M23" s="104"/>
      <c r="N23" s="25"/>
      <c r="O23" s="25"/>
      <c r="P23" s="25"/>
      <c r="Q23" s="25"/>
      <c r="R23" s="25"/>
      <c r="S23" s="25"/>
      <c r="T23" s="25"/>
      <c r="U23" s="25"/>
      <c r="V23" s="25"/>
      <c r="W23" s="25"/>
      <c r="X23" s="25"/>
      <c r="Y23" s="25"/>
      <c r="Z23" s="25"/>
    </row>
    <row r="24" spans="1:26" s="28" customFormat="1" ht="15" customHeight="1" x14ac:dyDescent="0.2">
      <c r="A24" s="25"/>
      <c r="B24" s="25"/>
      <c r="C24" s="45"/>
      <c r="D24" s="46"/>
      <c r="E24" s="41"/>
      <c r="F24" s="26"/>
      <c r="G24" s="227"/>
      <c r="H24" s="233"/>
      <c r="I24" s="233"/>
      <c r="J24" s="186"/>
      <c r="K24" s="186"/>
      <c r="L24" s="186"/>
      <c r="M24" s="104"/>
      <c r="N24" s="25"/>
      <c r="O24" s="25"/>
      <c r="P24" s="25"/>
      <c r="Q24" s="25"/>
      <c r="R24" s="25"/>
      <c r="S24" s="25"/>
      <c r="T24" s="25"/>
      <c r="U24" s="25"/>
      <c r="V24" s="25"/>
      <c r="W24" s="25"/>
      <c r="X24" s="25"/>
      <c r="Y24" s="25"/>
      <c r="Z24" s="25"/>
    </row>
    <row r="25" spans="1:26" s="28" customFormat="1" ht="15" customHeight="1" thickBot="1" x14ac:dyDescent="0.25">
      <c r="A25" s="25"/>
      <c r="B25" s="25"/>
      <c r="C25" s="109"/>
      <c r="D25" s="89"/>
      <c r="E25" s="91"/>
      <c r="F25" s="26"/>
      <c r="G25" s="227"/>
      <c r="H25" s="186"/>
      <c r="I25" s="186"/>
      <c r="J25" s="186"/>
      <c r="K25" s="186"/>
      <c r="L25" s="186"/>
      <c r="M25" s="104"/>
      <c r="N25" s="25"/>
      <c r="O25" s="25"/>
      <c r="P25" s="25"/>
      <c r="Q25" s="25"/>
      <c r="R25" s="25"/>
      <c r="S25" s="25"/>
      <c r="T25" s="25"/>
      <c r="U25" s="25"/>
      <c r="V25" s="25"/>
      <c r="W25" s="25"/>
      <c r="X25" s="25"/>
      <c r="Y25" s="25"/>
      <c r="Z25" s="25"/>
    </row>
    <row r="26" spans="1:26" s="28" customFormat="1" ht="15" customHeight="1" x14ac:dyDescent="0.2">
      <c r="A26" s="25"/>
      <c r="B26" s="25"/>
      <c r="C26" s="51"/>
      <c r="D26" s="51"/>
      <c r="E26" s="51"/>
      <c r="F26" s="26"/>
      <c r="G26" s="227"/>
      <c r="H26" s="186"/>
      <c r="I26" s="186"/>
      <c r="J26" s="186"/>
      <c r="K26" s="186"/>
      <c r="L26" s="186"/>
      <c r="M26" s="186"/>
      <c r="N26" s="25"/>
      <c r="O26" s="25"/>
      <c r="P26" s="25"/>
      <c r="Q26" s="25"/>
      <c r="R26" s="25"/>
      <c r="S26" s="25"/>
      <c r="T26" s="25"/>
      <c r="U26" s="25"/>
      <c r="V26" s="25"/>
      <c r="W26" s="25"/>
      <c r="X26" s="25"/>
      <c r="Y26" s="25"/>
      <c r="Z26" s="25"/>
    </row>
    <row r="27" spans="1:26" x14ac:dyDescent="0.2">
      <c r="B27" s="50"/>
    </row>
  </sheetData>
  <sheetProtection password="CAB7" sheet="1" objects="1" scenarios="1" selectLockedCells="1"/>
  <mergeCells count="4">
    <mergeCell ref="C2:E2"/>
    <mergeCell ref="C10:E10"/>
    <mergeCell ref="D7:E7"/>
    <mergeCell ref="D4:E4"/>
  </mergeCells>
  <pageMargins left="0.25" right="0.25" top="0.25" bottom="0.5" header="0.25" footer="0.25"/>
  <pageSetup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29</vt:i4>
      </vt:variant>
    </vt:vector>
  </HeadingPairs>
  <TitlesOfParts>
    <vt:vector size="58" baseType="lpstr">
      <vt:lpstr>Start Here-Common Inputs</vt:lpstr>
      <vt:lpstr>M1 - Input</vt:lpstr>
      <vt:lpstr>M1 - Graphics</vt:lpstr>
      <vt:lpstr>M2 - Input</vt:lpstr>
      <vt:lpstr>M2 - Graphics</vt:lpstr>
      <vt:lpstr>M3 - Input</vt:lpstr>
      <vt:lpstr>M3 - Graphics</vt:lpstr>
      <vt:lpstr>M4 - Input</vt:lpstr>
      <vt:lpstr>M4 - Graphics</vt:lpstr>
      <vt:lpstr>M5 - Input</vt:lpstr>
      <vt:lpstr>M5 - Graphics</vt:lpstr>
      <vt:lpstr>M6 - Input</vt:lpstr>
      <vt:lpstr>M6 - Graphics</vt:lpstr>
      <vt:lpstr>M7 - Input</vt:lpstr>
      <vt:lpstr>M7 - Graphics</vt:lpstr>
      <vt:lpstr>M8 - Input</vt:lpstr>
      <vt:lpstr>M8 - Graphics</vt:lpstr>
      <vt:lpstr>M9 - Input</vt:lpstr>
      <vt:lpstr>M9 - Graphics</vt:lpstr>
      <vt:lpstr>M10 - Input</vt:lpstr>
      <vt:lpstr>M10 - Graphics</vt:lpstr>
      <vt:lpstr>M11 - Input</vt:lpstr>
      <vt:lpstr>M11 - Graphics</vt:lpstr>
      <vt:lpstr>M12 - Input</vt:lpstr>
      <vt:lpstr>M12 - Graphics</vt:lpstr>
      <vt:lpstr>M13 - Input</vt:lpstr>
      <vt:lpstr>M13 - Graphics</vt:lpstr>
      <vt:lpstr>M14 - Input</vt:lpstr>
      <vt:lpstr>M14 - Graphics</vt:lpstr>
      <vt:lpstr>'M1 - Graphics'!Print_Area</vt:lpstr>
      <vt:lpstr>'M1 - Input'!Print_Area</vt:lpstr>
      <vt:lpstr>'M10 - Graphics'!Print_Area</vt:lpstr>
      <vt:lpstr>'M10 - Input'!Print_Area</vt:lpstr>
      <vt:lpstr>'M11 - Graphics'!Print_Area</vt:lpstr>
      <vt:lpstr>'M11 - Input'!Print_Area</vt:lpstr>
      <vt:lpstr>'M12 - Graphics'!Print_Area</vt:lpstr>
      <vt:lpstr>'M12 - Input'!Print_Area</vt:lpstr>
      <vt:lpstr>'M13 - Graphics'!Print_Area</vt:lpstr>
      <vt:lpstr>'M13 - Input'!Print_Area</vt:lpstr>
      <vt:lpstr>'M14 - Graphics'!Print_Area</vt:lpstr>
      <vt:lpstr>'M14 - Input'!Print_Area</vt:lpstr>
      <vt:lpstr>'M2 - Graphics'!Print_Area</vt:lpstr>
      <vt:lpstr>'M2 - Input'!Print_Area</vt:lpstr>
      <vt:lpstr>'M3 - Graphics'!Print_Area</vt:lpstr>
      <vt:lpstr>'M3 - Input'!Print_Area</vt:lpstr>
      <vt:lpstr>'M4 - Graphics'!Print_Area</vt:lpstr>
      <vt:lpstr>'M4 - Input'!Print_Area</vt:lpstr>
      <vt:lpstr>'M5 - Graphics'!Print_Area</vt:lpstr>
      <vt:lpstr>'M5 - Input'!Print_Area</vt:lpstr>
      <vt:lpstr>'M6 - Graphics'!Print_Area</vt:lpstr>
      <vt:lpstr>'M6 - Input'!Print_Area</vt:lpstr>
      <vt:lpstr>'M7 - Graphics'!Print_Area</vt:lpstr>
      <vt:lpstr>'M7 - Input'!Print_Area</vt:lpstr>
      <vt:lpstr>'M8 - Graphics'!Print_Area</vt:lpstr>
      <vt:lpstr>'M8 - Input'!Print_Area</vt:lpstr>
      <vt:lpstr>'M9 - Graphics'!Print_Area</vt:lpstr>
      <vt:lpstr>'M9 - Input'!Print_Area</vt:lpstr>
      <vt:lpstr>'Start Here-Common Inputs'!Print_Area</vt:lpstr>
    </vt:vector>
  </TitlesOfParts>
  <Company>National Center for State Courts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VisualResearch</dc:creator>
  <cp:lastModifiedBy>Kunkel, Tara</cp:lastModifiedBy>
  <cp:lastPrinted>2011-07-15T15:09:14Z</cp:lastPrinted>
  <dcterms:created xsi:type="dcterms:W3CDTF">2006-03-16T14:04:59Z</dcterms:created>
  <dcterms:modified xsi:type="dcterms:W3CDTF">2013-11-15T12:30:32Z</dcterms:modified>
</cp:coreProperties>
</file>